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OBECNI\CHATAŘI VODNÉ\říjen 2022\"/>
    </mc:Choice>
  </mc:AlternateContent>
  <xr:revisionPtr revIDLastSave="0" documentId="13_ncr:1_{81C3FD09-1141-46FC-9B67-B0E9FC3D941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_2021" sheetId="5" r:id="rId1"/>
    <sheet name="2022_10 zápisy ke zveřejnění " sheetId="6" r:id="rId2"/>
    <sheet name="2020_10 zápisy ke zveř." sheetId="4" r:id="rId3"/>
    <sheet name="2020_10 zápisy" sheetId="1" r:id="rId4"/>
    <sheet name="List2" sheetId="2" r:id="rId5"/>
    <sheet name="List3" sheetId="3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6" l="1"/>
  <c r="N48" i="6"/>
  <c r="M35" i="6"/>
  <c r="M29" i="6"/>
  <c r="M20" i="6"/>
  <c r="M71" i="6"/>
  <c r="M34" i="6"/>
  <c r="M30" i="6"/>
  <c r="M75" i="6"/>
  <c r="M61" i="6"/>
  <c r="M57" i="6"/>
  <c r="M58" i="6"/>
  <c r="M59" i="6"/>
  <c r="M76" i="6"/>
  <c r="M11" i="6"/>
  <c r="M70" i="6"/>
  <c r="M66" i="6" l="1"/>
  <c r="M56" i="6"/>
  <c r="M69" i="6"/>
  <c r="M18" i="6"/>
  <c r="M19" i="6"/>
  <c r="M17" i="6"/>
  <c r="M10" i="6"/>
  <c r="M21" i="6"/>
  <c r="M23" i="6"/>
  <c r="M8" i="6"/>
  <c r="M26" i="6"/>
  <c r="M31" i="6"/>
  <c r="M33" i="6"/>
  <c r="M73" i="6"/>
  <c r="M9" i="6"/>
  <c r="M6" i="6"/>
  <c r="M74" i="6"/>
  <c r="M28" i="6"/>
  <c r="M72" i="6"/>
  <c r="M68" i="6"/>
  <c r="M32" i="6"/>
  <c r="M51" i="6" l="1"/>
  <c r="M41" i="6"/>
  <c r="M12" i="6"/>
  <c r="M27" i="6"/>
  <c r="M80" i="6"/>
  <c r="M7" i="6"/>
  <c r="M24" i="6"/>
  <c r="M40" i="6"/>
  <c r="M38" i="6"/>
  <c r="M36" i="6"/>
  <c r="M83" i="6" l="1"/>
  <c r="K76" i="6"/>
  <c r="K34" i="6"/>
  <c r="K67" i="6"/>
  <c r="K57" i="6" l="1"/>
  <c r="K58" i="6"/>
  <c r="K56" i="6"/>
  <c r="K60" i="6" l="1"/>
  <c r="K32" i="6"/>
  <c r="K75" i="6"/>
  <c r="K71" i="6"/>
  <c r="K72" i="6"/>
  <c r="K73" i="6"/>
  <c r="K74" i="6"/>
  <c r="K70" i="6"/>
  <c r="K31" i="6"/>
  <c r="K33" i="6"/>
  <c r="K30" i="6"/>
  <c r="K28" i="6"/>
  <c r="K26" i="6"/>
  <c r="K24" i="6"/>
  <c r="K23" i="6"/>
  <c r="K18" i="6"/>
  <c r="K19" i="6"/>
  <c r="K17" i="6"/>
  <c r="K35" i="6" l="1"/>
  <c r="K77" i="6"/>
  <c r="K80" i="6"/>
  <c r="K8" i="6"/>
  <c r="K9" i="6"/>
  <c r="K10" i="6"/>
  <c r="K11" i="6"/>
  <c r="K51" i="6"/>
  <c r="K41" i="6"/>
  <c r="C41" i="6"/>
  <c r="C51" i="6"/>
  <c r="C63" i="6"/>
  <c r="C67" i="6"/>
  <c r="S91" i="5"/>
  <c r="N101" i="5"/>
  <c r="I78" i="6"/>
  <c r="G78" i="6"/>
  <c r="E78" i="6"/>
  <c r="I76" i="6"/>
  <c r="G76" i="6"/>
  <c r="E76" i="6"/>
  <c r="I75" i="6"/>
  <c r="G75" i="6"/>
  <c r="E75" i="6"/>
  <c r="I74" i="6"/>
  <c r="G74" i="6"/>
  <c r="E74" i="6"/>
  <c r="I73" i="6"/>
  <c r="G73" i="6"/>
  <c r="E73" i="6"/>
  <c r="I72" i="6"/>
  <c r="G72" i="6"/>
  <c r="E72" i="6"/>
  <c r="I71" i="6"/>
  <c r="G71" i="6"/>
  <c r="E71" i="6"/>
  <c r="I70" i="6"/>
  <c r="G70" i="6"/>
  <c r="E70" i="6"/>
  <c r="I68" i="6"/>
  <c r="G68" i="6"/>
  <c r="E68" i="6"/>
  <c r="I66" i="6"/>
  <c r="G62" i="6"/>
  <c r="E62" i="6"/>
  <c r="I61" i="6"/>
  <c r="G61" i="6"/>
  <c r="E61" i="6"/>
  <c r="I58" i="6"/>
  <c r="G58" i="6"/>
  <c r="I57" i="6"/>
  <c r="G57" i="6"/>
  <c r="E57" i="6"/>
  <c r="I56" i="6"/>
  <c r="G56" i="6"/>
  <c r="E56" i="6"/>
  <c r="G50" i="6"/>
  <c r="E50" i="6"/>
  <c r="G49" i="6"/>
  <c r="I47" i="6"/>
  <c r="I51" i="6" s="1"/>
  <c r="G47" i="6"/>
  <c r="E47" i="6"/>
  <c r="E51" i="6" s="1"/>
  <c r="G40" i="6"/>
  <c r="E40" i="6"/>
  <c r="I38" i="6"/>
  <c r="G38" i="6"/>
  <c r="I34" i="6"/>
  <c r="I33" i="6"/>
  <c r="G33" i="6"/>
  <c r="E33" i="6"/>
  <c r="I32" i="6"/>
  <c r="G32" i="6"/>
  <c r="I31" i="6"/>
  <c r="G31" i="6"/>
  <c r="E31" i="6"/>
  <c r="I30" i="6"/>
  <c r="G30" i="6"/>
  <c r="I29" i="6"/>
  <c r="E27" i="6"/>
  <c r="I24" i="6"/>
  <c r="G24" i="6"/>
  <c r="G23" i="6"/>
  <c r="E23" i="6"/>
  <c r="I21" i="6"/>
  <c r="E21" i="6"/>
  <c r="I19" i="6"/>
  <c r="G19" i="6"/>
  <c r="E19" i="6"/>
  <c r="E18" i="6"/>
  <c r="I17" i="6"/>
  <c r="G17" i="6"/>
  <c r="E17" i="6"/>
  <c r="I11" i="6"/>
  <c r="E11" i="6"/>
  <c r="I10" i="6"/>
  <c r="G10" i="6"/>
  <c r="E10" i="6"/>
  <c r="I9" i="6"/>
  <c r="G9" i="6"/>
  <c r="E9" i="6"/>
  <c r="I8" i="6"/>
  <c r="G8" i="6"/>
  <c r="I7" i="6"/>
  <c r="I6" i="6"/>
  <c r="G6" i="6"/>
  <c r="E6" i="6"/>
  <c r="Q88" i="5"/>
  <c r="R88" i="5" s="1"/>
  <c r="Q101" i="5" s="1"/>
  <c r="R52" i="5"/>
  <c r="R42" i="5"/>
  <c r="Q68" i="5"/>
  <c r="C80" i="6" l="1"/>
  <c r="C83" i="6" s="1"/>
  <c r="K12" i="6"/>
  <c r="K83" i="6" s="1"/>
  <c r="G51" i="6"/>
  <c r="I60" i="6"/>
  <c r="G63" i="6"/>
  <c r="I12" i="6"/>
  <c r="E41" i="6"/>
  <c r="I35" i="6"/>
  <c r="E80" i="6"/>
  <c r="G41" i="6"/>
  <c r="I41" i="6"/>
  <c r="G12" i="6"/>
  <c r="E12" i="6"/>
  <c r="G35" i="6"/>
  <c r="G80" i="6"/>
  <c r="I80" i="6"/>
  <c r="G77" i="6"/>
  <c r="I77" i="6"/>
  <c r="Q30" i="5"/>
  <c r="I83" i="6" l="1"/>
  <c r="G83" i="6"/>
  <c r="E83" i="6"/>
  <c r="Q35" i="5"/>
  <c r="Q6" i="5"/>
  <c r="Q7" i="5"/>
  <c r="Q34" i="5"/>
  <c r="Q10" i="5"/>
  <c r="Q78" i="5"/>
  <c r="Q79" i="5"/>
  <c r="Q18" i="5"/>
  <c r="Q20" i="5"/>
  <c r="Q9" i="5"/>
  <c r="Q11" i="5"/>
  <c r="Q48" i="5"/>
  <c r="Q52" i="5" s="1"/>
  <c r="Q86" i="5"/>
  <c r="Q74" i="5"/>
  <c r="Q64" i="5"/>
  <c r="Q69" i="5"/>
  <c r="Q70" i="5"/>
  <c r="Q65" i="5"/>
  <c r="Q66" i="5"/>
  <c r="Q8" i="5"/>
  <c r="Q25" i="5"/>
  <c r="Q22" i="5"/>
  <c r="Q39" i="5"/>
  <c r="Q31" i="5"/>
  <c r="Q32" i="5"/>
  <c r="Q33" i="5"/>
  <c r="Q76" i="5"/>
  <c r="Q80" i="5"/>
  <c r="Q81" i="5"/>
  <c r="Q82" i="5"/>
  <c r="Q83" i="5"/>
  <c r="Q84" i="5"/>
  <c r="O84" i="5"/>
  <c r="O76" i="5"/>
  <c r="O82" i="5"/>
  <c r="O51" i="5"/>
  <c r="M93" i="4"/>
  <c r="O78" i="5"/>
  <c r="O79" i="5"/>
  <c r="O80" i="5"/>
  <c r="O81" i="5"/>
  <c r="O83" i="5"/>
  <c r="O86" i="5"/>
  <c r="O69" i="5"/>
  <c r="O70" i="5"/>
  <c r="O65" i="5"/>
  <c r="O66" i="5"/>
  <c r="O64" i="5"/>
  <c r="O50" i="5"/>
  <c r="O48" i="5"/>
  <c r="O31" i="5"/>
  <c r="O32" i="5"/>
  <c r="O33" i="5"/>
  <c r="O34" i="5"/>
  <c r="O39" i="5"/>
  <c r="O41" i="5"/>
  <c r="O25" i="5"/>
  <c r="O24" i="5"/>
  <c r="O20" i="5"/>
  <c r="O18" i="5"/>
  <c r="O8" i="5"/>
  <c r="O9" i="5"/>
  <c r="O10" i="5"/>
  <c r="O6" i="5"/>
  <c r="I88" i="5"/>
  <c r="E87" i="5"/>
  <c r="M86" i="5"/>
  <c r="G86" i="5"/>
  <c r="M84" i="5"/>
  <c r="G84" i="5"/>
  <c r="E84" i="5"/>
  <c r="M83" i="5"/>
  <c r="G83" i="5"/>
  <c r="E83" i="5"/>
  <c r="M82" i="5"/>
  <c r="G82" i="5"/>
  <c r="M81" i="5"/>
  <c r="G81" i="5"/>
  <c r="E81" i="5"/>
  <c r="M80" i="5"/>
  <c r="E80" i="5"/>
  <c r="M79" i="5"/>
  <c r="G79" i="5"/>
  <c r="E79" i="5"/>
  <c r="M78" i="5"/>
  <c r="G78" i="5"/>
  <c r="E78" i="5"/>
  <c r="G77" i="5"/>
  <c r="E77" i="5"/>
  <c r="M76" i="5"/>
  <c r="G76" i="5"/>
  <c r="E76" i="5"/>
  <c r="K75" i="5"/>
  <c r="E74" i="5"/>
  <c r="E73" i="5"/>
  <c r="E72" i="5"/>
  <c r="K71" i="5"/>
  <c r="K88" i="5" s="1"/>
  <c r="G67" i="5"/>
  <c r="E67" i="5"/>
  <c r="G66" i="5"/>
  <c r="E66" i="5"/>
  <c r="M65" i="5"/>
  <c r="G65" i="5"/>
  <c r="E65" i="5"/>
  <c r="M70" i="5"/>
  <c r="E70" i="5"/>
  <c r="M69" i="5"/>
  <c r="E69" i="5"/>
  <c r="M64" i="5"/>
  <c r="G64" i="5"/>
  <c r="E64" i="5"/>
  <c r="K52" i="5"/>
  <c r="I52" i="5"/>
  <c r="M51" i="5"/>
  <c r="G51" i="5"/>
  <c r="E51" i="5"/>
  <c r="G50" i="5"/>
  <c r="E50" i="5"/>
  <c r="G49" i="5"/>
  <c r="M48" i="5"/>
  <c r="G48" i="5"/>
  <c r="E48" i="5"/>
  <c r="G47" i="5"/>
  <c r="E47" i="5"/>
  <c r="K42" i="5"/>
  <c r="I42" i="5"/>
  <c r="M41" i="5"/>
  <c r="G41" i="5"/>
  <c r="E41" i="5"/>
  <c r="G39" i="5"/>
  <c r="E39" i="5"/>
  <c r="G37" i="5"/>
  <c r="E37" i="5"/>
  <c r="M34" i="5"/>
  <c r="G34" i="5"/>
  <c r="E34" i="5"/>
  <c r="G33" i="5"/>
  <c r="E33" i="5"/>
  <c r="M32" i="5"/>
  <c r="G32" i="5"/>
  <c r="E32" i="5"/>
  <c r="G31" i="5"/>
  <c r="E31" i="5"/>
  <c r="M28" i="5"/>
  <c r="G28" i="5"/>
  <c r="E28" i="5"/>
  <c r="E27" i="5"/>
  <c r="G25" i="5"/>
  <c r="E25" i="5"/>
  <c r="M24" i="5"/>
  <c r="G24" i="5"/>
  <c r="M22" i="5"/>
  <c r="G22" i="5"/>
  <c r="E22" i="5"/>
  <c r="M20" i="5"/>
  <c r="G20" i="5"/>
  <c r="M19" i="5"/>
  <c r="G19" i="5"/>
  <c r="M18" i="5"/>
  <c r="G18" i="5"/>
  <c r="M11" i="5"/>
  <c r="G11" i="5"/>
  <c r="E11" i="5"/>
  <c r="M10" i="5"/>
  <c r="G10" i="5"/>
  <c r="E10" i="5"/>
  <c r="M9" i="5"/>
  <c r="G9" i="5"/>
  <c r="E9" i="5"/>
  <c r="G8" i="5"/>
  <c r="E8" i="5"/>
  <c r="G7" i="5"/>
  <c r="E7" i="5"/>
  <c r="M6" i="5"/>
  <c r="G6" i="5"/>
  <c r="E6" i="5"/>
  <c r="O42" i="5" l="1"/>
  <c r="Q85" i="5"/>
  <c r="M52" i="5"/>
  <c r="O12" i="5"/>
  <c r="G12" i="5"/>
  <c r="M42" i="5"/>
  <c r="G52" i="5"/>
  <c r="Q36" i="5"/>
  <c r="Q12" i="5"/>
  <c r="Q91" i="5" s="1"/>
  <c r="Q42" i="5"/>
  <c r="E88" i="5"/>
  <c r="O36" i="5"/>
  <c r="G42" i="5"/>
  <c r="G88" i="5"/>
  <c r="O52" i="5"/>
  <c r="O88" i="5"/>
  <c r="O71" i="5"/>
  <c r="M12" i="5"/>
  <c r="E42" i="5"/>
  <c r="E12" i="5"/>
  <c r="E52" i="5"/>
  <c r="I91" i="5"/>
  <c r="O85" i="5"/>
  <c r="M88" i="5"/>
  <c r="K91" i="5"/>
  <c r="M94" i="4"/>
  <c r="G91" i="5" l="1"/>
  <c r="E91" i="5"/>
  <c r="M91" i="5"/>
  <c r="N96" i="5"/>
  <c r="O91" i="5"/>
  <c r="I87" i="4"/>
  <c r="M86" i="4"/>
  <c r="E86" i="4"/>
  <c r="M85" i="4"/>
  <c r="G85" i="4"/>
  <c r="K84" i="4"/>
  <c r="M83" i="4"/>
  <c r="G83" i="4"/>
  <c r="E83" i="4"/>
  <c r="M82" i="4"/>
  <c r="G82" i="4"/>
  <c r="E82" i="4"/>
  <c r="M81" i="4"/>
  <c r="G81" i="4"/>
  <c r="M80" i="4"/>
  <c r="G80" i="4"/>
  <c r="E80" i="4"/>
  <c r="M79" i="4"/>
  <c r="E79" i="4"/>
  <c r="M78" i="4"/>
  <c r="G78" i="4"/>
  <c r="E78" i="4"/>
  <c r="M77" i="4"/>
  <c r="G77" i="4"/>
  <c r="E77" i="4"/>
  <c r="G76" i="4"/>
  <c r="E76" i="4"/>
  <c r="M75" i="4"/>
  <c r="G75" i="4"/>
  <c r="E75" i="4"/>
  <c r="K74" i="4"/>
  <c r="E73" i="4"/>
  <c r="E72" i="4"/>
  <c r="E71" i="4"/>
  <c r="K70" i="4"/>
  <c r="K87" i="4" s="1"/>
  <c r="K90" i="4" s="1"/>
  <c r="G69" i="4"/>
  <c r="E69" i="4"/>
  <c r="G68" i="4"/>
  <c r="E68" i="4"/>
  <c r="M67" i="4"/>
  <c r="G67" i="4"/>
  <c r="E67" i="4"/>
  <c r="M66" i="4"/>
  <c r="E66" i="4"/>
  <c r="M65" i="4"/>
  <c r="E65" i="4"/>
  <c r="M64" i="4"/>
  <c r="G64" i="4"/>
  <c r="G87" i="4" s="1"/>
  <c r="E64" i="4"/>
  <c r="K52" i="4"/>
  <c r="I52" i="4"/>
  <c r="M51" i="4"/>
  <c r="G51" i="4"/>
  <c r="E51" i="4"/>
  <c r="G50" i="4"/>
  <c r="E50" i="4"/>
  <c r="G49" i="4"/>
  <c r="M48" i="4"/>
  <c r="M52" i="4" s="1"/>
  <c r="G48" i="4"/>
  <c r="G52" i="4" s="1"/>
  <c r="E48" i="4"/>
  <c r="G47" i="4"/>
  <c r="E47" i="4"/>
  <c r="E52" i="4" s="1"/>
  <c r="K42" i="4"/>
  <c r="I42" i="4"/>
  <c r="M41" i="4"/>
  <c r="G41" i="4"/>
  <c r="E41" i="4"/>
  <c r="G39" i="4"/>
  <c r="E39" i="4"/>
  <c r="G37" i="4"/>
  <c r="E37" i="4"/>
  <c r="M34" i="4"/>
  <c r="G34" i="4"/>
  <c r="E34" i="4"/>
  <c r="G33" i="4"/>
  <c r="E33" i="4"/>
  <c r="M32" i="4"/>
  <c r="G32" i="4"/>
  <c r="E32" i="4"/>
  <c r="G31" i="4"/>
  <c r="E31" i="4"/>
  <c r="M28" i="4"/>
  <c r="G28" i="4"/>
  <c r="E28" i="4"/>
  <c r="E27" i="4"/>
  <c r="G25" i="4"/>
  <c r="E25" i="4"/>
  <c r="M24" i="4"/>
  <c r="G24" i="4"/>
  <c r="M22" i="4"/>
  <c r="G22" i="4"/>
  <c r="G42" i="4" s="1"/>
  <c r="E22" i="4"/>
  <c r="M20" i="4"/>
  <c r="G20" i="4"/>
  <c r="M19" i="4"/>
  <c r="M42" i="4" s="1"/>
  <c r="G19" i="4"/>
  <c r="M18" i="4"/>
  <c r="G18" i="4"/>
  <c r="M11" i="4"/>
  <c r="G11" i="4"/>
  <c r="E11" i="4"/>
  <c r="M10" i="4"/>
  <c r="G10" i="4"/>
  <c r="E10" i="4"/>
  <c r="M9" i="4"/>
  <c r="G9" i="4"/>
  <c r="E9" i="4"/>
  <c r="G8" i="4"/>
  <c r="E8" i="4"/>
  <c r="G7" i="4"/>
  <c r="E7" i="4"/>
  <c r="M6" i="4"/>
  <c r="G6" i="4"/>
  <c r="E6" i="4"/>
  <c r="P96" i="5" l="1"/>
  <c r="E42" i="4"/>
  <c r="E87" i="4"/>
  <c r="I90" i="4"/>
  <c r="M87" i="4"/>
  <c r="M12" i="4"/>
  <c r="E12" i="4"/>
  <c r="E90" i="4" s="1"/>
  <c r="G12" i="4"/>
  <c r="G90" i="4" s="1"/>
  <c r="M89" i="1"/>
  <c r="M88" i="1"/>
  <c r="M90" i="4" l="1"/>
  <c r="M46" i="1" l="1"/>
  <c r="M6" i="1" l="1"/>
  <c r="M9" i="1"/>
  <c r="M10" i="1"/>
  <c r="M11" i="1"/>
  <c r="M19" i="1"/>
  <c r="M21" i="1"/>
  <c r="M25" i="1"/>
  <c r="M29" i="1"/>
  <c r="M31" i="1"/>
  <c r="M38" i="1"/>
  <c r="M43" i="1"/>
  <c r="M47" i="1" s="1"/>
  <c r="M59" i="1"/>
  <c r="M82" i="1" s="1"/>
  <c r="M60" i="1"/>
  <c r="M61" i="1"/>
  <c r="M62" i="1"/>
  <c r="M70" i="1"/>
  <c r="M72" i="1"/>
  <c r="M73" i="1"/>
  <c r="M74" i="1"/>
  <c r="M75" i="1"/>
  <c r="M76" i="1"/>
  <c r="M77" i="1"/>
  <c r="M78" i="1"/>
  <c r="M80" i="1"/>
  <c r="M81" i="1"/>
  <c r="M16" i="1"/>
  <c r="M17" i="1"/>
  <c r="M15" i="1"/>
  <c r="M39" i="1" s="1"/>
  <c r="M12" i="1" l="1"/>
  <c r="M85" i="1" s="1"/>
  <c r="I82" i="3"/>
  <c r="E81" i="3"/>
  <c r="G80" i="3"/>
  <c r="K79" i="3"/>
  <c r="G78" i="3"/>
  <c r="E78" i="3"/>
  <c r="G77" i="3"/>
  <c r="E77" i="3"/>
  <c r="G76" i="3"/>
  <c r="G75" i="3"/>
  <c r="E75" i="3"/>
  <c r="E74" i="3"/>
  <c r="G73" i="3"/>
  <c r="E73" i="3"/>
  <c r="G72" i="3"/>
  <c r="E72" i="3"/>
  <c r="G71" i="3"/>
  <c r="E71" i="3"/>
  <c r="G70" i="3"/>
  <c r="E70" i="3"/>
  <c r="K69" i="3"/>
  <c r="E68" i="3"/>
  <c r="E67" i="3"/>
  <c r="E66" i="3"/>
  <c r="K65" i="3"/>
  <c r="K82" i="3" s="1"/>
  <c r="K85" i="3" s="1"/>
  <c r="G64" i="3"/>
  <c r="E64" i="3"/>
  <c r="G63" i="3"/>
  <c r="E63" i="3"/>
  <c r="G62" i="3"/>
  <c r="E62" i="3"/>
  <c r="E61" i="3"/>
  <c r="E60" i="3"/>
  <c r="G59" i="3"/>
  <c r="E59" i="3"/>
  <c r="K47" i="3"/>
  <c r="I47" i="3"/>
  <c r="G46" i="3"/>
  <c r="E46" i="3"/>
  <c r="G45" i="3"/>
  <c r="E45" i="3"/>
  <c r="G44" i="3"/>
  <c r="G43" i="3"/>
  <c r="E43" i="3"/>
  <c r="G42" i="3"/>
  <c r="G47" i="3" s="1"/>
  <c r="E42" i="3"/>
  <c r="I39" i="3"/>
  <c r="G38" i="3"/>
  <c r="E38" i="3"/>
  <c r="G36" i="3"/>
  <c r="E36" i="3"/>
  <c r="G34" i="3"/>
  <c r="E34" i="3"/>
  <c r="K33" i="3"/>
  <c r="K39" i="3" s="1"/>
  <c r="G31" i="3"/>
  <c r="E31" i="3"/>
  <c r="G30" i="3"/>
  <c r="E30" i="3"/>
  <c r="G29" i="3"/>
  <c r="E29" i="3"/>
  <c r="G28" i="3"/>
  <c r="E28" i="3"/>
  <c r="G25" i="3"/>
  <c r="E25" i="3"/>
  <c r="E24" i="3"/>
  <c r="G22" i="3"/>
  <c r="E22" i="3"/>
  <c r="G21" i="3"/>
  <c r="G19" i="3"/>
  <c r="E19" i="3"/>
  <c r="G17" i="3"/>
  <c r="G16" i="3"/>
  <c r="G15" i="3"/>
  <c r="G11" i="3"/>
  <c r="E11" i="3"/>
  <c r="G10" i="3"/>
  <c r="E10" i="3"/>
  <c r="G9" i="3"/>
  <c r="E9" i="3"/>
  <c r="G8" i="3"/>
  <c r="E8" i="3"/>
  <c r="G7" i="3"/>
  <c r="E7" i="3"/>
  <c r="G6" i="3"/>
  <c r="G12" i="3" s="1"/>
  <c r="E6" i="3"/>
  <c r="I85" i="3" l="1"/>
  <c r="E39" i="3"/>
  <c r="E47" i="3"/>
  <c r="E82" i="3"/>
  <c r="E12" i="3"/>
  <c r="G39" i="3"/>
  <c r="G82" i="3"/>
  <c r="G85" i="3" s="1"/>
  <c r="E85" i="3"/>
  <c r="I82" i="1"/>
  <c r="I47" i="1"/>
  <c r="I39" i="1"/>
  <c r="I85" i="1" l="1"/>
  <c r="K79" i="1"/>
  <c r="K69" i="1"/>
  <c r="K65" i="1"/>
  <c r="K47" i="1"/>
  <c r="K82" i="1" l="1"/>
  <c r="K85" i="1"/>
  <c r="K39" i="1"/>
  <c r="G10" i="1"/>
  <c r="E10" i="1"/>
  <c r="G7" i="1"/>
  <c r="G59" i="1"/>
  <c r="E59" i="1"/>
  <c r="G64" i="1"/>
  <c r="E64" i="1"/>
  <c r="G63" i="1"/>
  <c r="E63" i="1"/>
  <c r="E61" i="1"/>
  <c r="E60" i="1"/>
  <c r="G62" i="1"/>
  <c r="E62" i="1"/>
  <c r="E81" i="1"/>
  <c r="G80" i="1"/>
  <c r="G78" i="1"/>
  <c r="E78" i="1"/>
  <c r="G77" i="1"/>
  <c r="E77" i="1"/>
  <c r="G76" i="1"/>
  <c r="E74" i="1"/>
  <c r="G73" i="1"/>
  <c r="E73" i="1"/>
  <c r="G75" i="1"/>
  <c r="E75" i="1"/>
  <c r="E68" i="1"/>
  <c r="E67" i="1"/>
  <c r="E66" i="1"/>
  <c r="G71" i="1"/>
  <c r="E71" i="1"/>
  <c r="G70" i="1"/>
  <c r="E70" i="1"/>
  <c r="G72" i="1"/>
  <c r="E72" i="1"/>
  <c r="G46" i="1"/>
  <c r="E46" i="1"/>
  <c r="G45" i="1"/>
  <c r="E45" i="1"/>
  <c r="G44" i="1"/>
  <c r="G43" i="1"/>
  <c r="E43" i="1"/>
  <c r="G42" i="1"/>
  <c r="E42" i="1"/>
  <c r="G36" i="1"/>
  <c r="E36" i="1"/>
  <c r="G38" i="1"/>
  <c r="E38" i="1"/>
  <c r="G31" i="1"/>
  <c r="E31" i="1"/>
  <c r="G30" i="1"/>
  <c r="E30" i="1"/>
  <c r="G29" i="1"/>
  <c r="E29" i="1"/>
  <c r="G28" i="1"/>
  <c r="E28" i="1"/>
  <c r="G25" i="1"/>
  <c r="E25" i="1"/>
  <c r="E24" i="1"/>
  <c r="G22" i="1"/>
  <c r="E22" i="1"/>
  <c r="G21" i="1"/>
  <c r="G34" i="1"/>
  <c r="E34" i="1"/>
  <c r="G19" i="1"/>
  <c r="E19" i="1"/>
  <c r="G17" i="1"/>
  <c r="G16" i="1"/>
  <c r="G15" i="1"/>
  <c r="G11" i="1"/>
  <c r="E11" i="1"/>
  <c r="G9" i="1"/>
  <c r="E9" i="1"/>
  <c r="G8" i="1"/>
  <c r="E8" i="1"/>
  <c r="E7" i="1"/>
  <c r="G6" i="1"/>
  <c r="E6" i="1"/>
  <c r="E82" i="1" l="1"/>
  <c r="E47" i="1"/>
  <c r="G39" i="1"/>
  <c r="G12" i="1"/>
  <c r="E12" i="1"/>
  <c r="E39" i="1"/>
  <c r="G47" i="1"/>
  <c r="G82" i="1"/>
  <c r="E85" i="1" l="1"/>
  <c r="G85" i="1"/>
</calcChain>
</file>

<file path=xl/sharedStrings.xml><?xml version="1.0" encoding="utf-8"?>
<sst xmlns="http://schemas.openxmlformats.org/spreadsheetml/2006/main" count="847" uniqueCount="194">
  <si>
    <t>ev. č.chaty</t>
  </si>
  <si>
    <t>Jméno</t>
  </si>
  <si>
    <t>zápis rok 2017</t>
  </si>
  <si>
    <t>větev 1</t>
  </si>
  <si>
    <t>Janál Jaroslav</t>
  </si>
  <si>
    <t>Kellner Miloš</t>
  </si>
  <si>
    <t>Santlerová Ludmila</t>
  </si>
  <si>
    <t>Růžák Kamil</t>
  </si>
  <si>
    <t>Sklenářová</t>
  </si>
  <si>
    <t>Valášek Miroslav</t>
  </si>
  <si>
    <t>větev 2</t>
  </si>
  <si>
    <t>Bartošíková Bronislava</t>
  </si>
  <si>
    <t>Erban Petr</t>
  </si>
  <si>
    <t>Filipová Vlková Helena</t>
  </si>
  <si>
    <t>Helia Alois</t>
  </si>
  <si>
    <t xml:space="preserve">Daněk Josef </t>
  </si>
  <si>
    <t>Hrdina Zdeněk</t>
  </si>
  <si>
    <t>Jagošová Ilona</t>
  </si>
  <si>
    <t>Janíčková Alena</t>
  </si>
  <si>
    <t>Klement Jiří</t>
  </si>
  <si>
    <t>Kolářová Milada</t>
  </si>
  <si>
    <t>Pechová Marie</t>
  </si>
  <si>
    <t>Pískatý Jiří</t>
  </si>
  <si>
    <t>Skryja Pavel</t>
  </si>
  <si>
    <t>Šigut Zdeněk</t>
  </si>
  <si>
    <t>Tománková Jarmila</t>
  </si>
  <si>
    <t>větev 3</t>
  </si>
  <si>
    <t>Bráblíková Milada</t>
  </si>
  <si>
    <t>Hečová Dagmar</t>
  </si>
  <si>
    <t>Knedlíková Renata</t>
  </si>
  <si>
    <t>Štětina Jan</t>
  </si>
  <si>
    <t>Zajitzová Hana</t>
  </si>
  <si>
    <t>větev 4</t>
  </si>
  <si>
    <t>Hladký Dalibor</t>
  </si>
  <si>
    <t>Hrdlík Jaroslav</t>
  </si>
  <si>
    <t>Kolařík František</t>
  </si>
  <si>
    <t>Nedoma Karel</t>
  </si>
  <si>
    <t>Rad Roman</t>
  </si>
  <si>
    <t>Radová Jiřina</t>
  </si>
  <si>
    <t>Rešlová Olga</t>
  </si>
  <si>
    <t>Řezáč Karel</t>
  </si>
  <si>
    <t>Špok Radoslav</t>
  </si>
  <si>
    <t>Ujčík Marek</t>
  </si>
  <si>
    <t>Waniek S.</t>
  </si>
  <si>
    <t>Zaňát Josef</t>
  </si>
  <si>
    <t xml:space="preserve">Zemánková </t>
  </si>
  <si>
    <t>zápis rok 2018</t>
  </si>
  <si>
    <t>Krušina Tomáš</t>
  </si>
  <si>
    <t xml:space="preserve">Mikulec Jaroslav </t>
  </si>
  <si>
    <t xml:space="preserve">Kouřil Jan </t>
  </si>
  <si>
    <t>Šimčíková Eva</t>
  </si>
  <si>
    <t>zápis  23.4.2019</t>
  </si>
  <si>
    <t xml:space="preserve">Nosková </t>
  </si>
  <si>
    <t xml:space="preserve">Kočenda Jaroslav </t>
  </si>
  <si>
    <t>vodoměry společné</t>
  </si>
  <si>
    <t>vodoměry u chat</t>
  </si>
  <si>
    <t>ztráta m3</t>
  </si>
  <si>
    <t>větev I.</t>
  </si>
  <si>
    <t>větev IV.</t>
  </si>
  <si>
    <t>větev II.</t>
  </si>
  <si>
    <t>větev III.</t>
  </si>
  <si>
    <t xml:space="preserve">20.10.2018 – 16.4.2019 </t>
  </si>
  <si>
    <t>21.10.2017-19.10.2018</t>
  </si>
  <si>
    <t>za 1 rok</t>
  </si>
  <si>
    <t>za ½ roku</t>
  </si>
  <si>
    <t>spotřeba 24.4.2019-25.10.2019</t>
  </si>
  <si>
    <t>Přehled vodoměrů v chatařské oblasti 2017-2020</t>
  </si>
  <si>
    <t>Hrdina nový vodoměr</t>
  </si>
  <si>
    <t>Janíčková nový vodoměr</t>
  </si>
  <si>
    <t>nenahlášeno</t>
  </si>
  <si>
    <t>únik</t>
  </si>
  <si>
    <t>spotřeba 26.10.2019-3.5.2020</t>
  </si>
  <si>
    <t>Dostál Petr</t>
  </si>
  <si>
    <t>dopočítáno</t>
  </si>
  <si>
    <t>972/7</t>
  </si>
  <si>
    <t>Helia nový vodoměr</t>
  </si>
  <si>
    <t> 0</t>
  </si>
  <si>
    <t>  dopočítáno</t>
  </si>
  <si>
    <t>Celkem součet za všechny vodoměry</t>
  </si>
  <si>
    <t>roční</t>
  </si>
  <si>
    <t>pololetní</t>
  </si>
  <si>
    <t>Celkem za větev 1:</t>
  </si>
  <si>
    <t>Celkem za větev 2:</t>
  </si>
  <si>
    <t>Celkem za větev 3:</t>
  </si>
  <si>
    <t>zápis 25.10.2019</t>
  </si>
  <si>
    <t>zápis 3.5.2020</t>
  </si>
  <si>
    <t>Celkem za větev 4:</t>
  </si>
  <si>
    <t>SVAK faktura m3</t>
  </si>
  <si>
    <t>Chocholatý -ODPOJEN</t>
  </si>
  <si>
    <t>spotřeba 19.10.2018-16.4.2019</t>
  </si>
  <si>
    <t>Hofman</t>
  </si>
  <si>
    <t>spotřeba 21.10.2017-19.10.2018</t>
  </si>
  <si>
    <t>zápis 26.10.2020</t>
  </si>
  <si>
    <t>Šigut Michal</t>
  </si>
  <si>
    <t>odpojen!!!</t>
  </si>
  <si>
    <t>spotřeba 4.5.2020-25.10.2020</t>
  </si>
  <si>
    <t>odpojen!!</t>
  </si>
  <si>
    <t>OK</t>
  </si>
  <si>
    <t>nelze ověřit, bez šachty</t>
  </si>
  <si>
    <t>společný 34</t>
  </si>
  <si>
    <t>společný 62</t>
  </si>
  <si>
    <t>společný 44 (nahlášeno 71)</t>
  </si>
  <si>
    <t>celkem za IV 229m3, po odečtení spotřeby a ztrát - 25 vychází na Zemánkovou??</t>
  </si>
  <si>
    <t>spol 6</t>
  </si>
  <si>
    <t>spol 12</t>
  </si>
  <si>
    <t>společný 2</t>
  </si>
  <si>
    <t>společný 8</t>
  </si>
  <si>
    <t>společný 1</t>
  </si>
  <si>
    <t>spol 14</t>
  </si>
  <si>
    <t>spol 21</t>
  </si>
  <si>
    <t>spol 5</t>
  </si>
  <si>
    <t>ŠACHTA POUZE PRO BRÁBLÍKA? KNEDLÍK/BRÁBLÍK???</t>
  </si>
  <si>
    <t>spol 4</t>
  </si>
  <si>
    <t xml:space="preserve">ztráta celkově </t>
  </si>
  <si>
    <r>
      <t>společný Rad Radová 14 (ztráta</t>
    </r>
    <r>
      <rPr>
        <i/>
        <sz val="10"/>
        <color rgb="FFFF0000"/>
        <rFont val="Arial"/>
        <family val="2"/>
        <charset val="238"/>
      </rPr>
      <t xml:space="preserve"> 2</t>
    </r>
    <r>
      <rPr>
        <i/>
        <sz val="10"/>
        <color rgb="FF002060"/>
        <rFont val="Arial"/>
        <family val="2"/>
        <charset val="238"/>
      </rPr>
      <t>?)</t>
    </r>
  </si>
  <si>
    <r>
      <t xml:space="preserve">společný 83, ztráta </t>
    </r>
    <r>
      <rPr>
        <i/>
        <sz val="10"/>
        <color rgb="FFFF0000"/>
        <rFont val="Arial"/>
        <family val="2"/>
        <charset val="238"/>
      </rPr>
      <t>16</t>
    </r>
  </si>
  <si>
    <r>
      <t>společný 194, ztráta Erban</t>
    </r>
    <r>
      <rPr>
        <i/>
        <sz val="10"/>
        <color rgb="FFFF0000"/>
        <rFont val="Arial"/>
        <family val="2"/>
        <charset val="238"/>
      </rPr>
      <t xml:space="preserve"> 176</t>
    </r>
    <r>
      <rPr>
        <i/>
        <sz val="10"/>
        <color rgb="FF002060"/>
        <rFont val="Arial"/>
        <family val="2"/>
        <charset val="238"/>
      </rPr>
      <t xml:space="preserve"> - rozdělit mezi tři</t>
    </r>
  </si>
  <si>
    <t>společný 82, nahlášeno 93</t>
  </si>
  <si>
    <t>společný 73</t>
  </si>
  <si>
    <r>
      <t xml:space="preserve">společný 43, ztráta </t>
    </r>
    <r>
      <rPr>
        <i/>
        <sz val="10"/>
        <color rgb="FFFF0000"/>
        <rFont val="Arial"/>
        <family val="2"/>
        <charset val="238"/>
      </rPr>
      <t>6</t>
    </r>
  </si>
  <si>
    <r>
      <rPr>
        <i/>
        <sz val="10"/>
        <color rgb="FF00B050"/>
        <rFont val="Arial"/>
        <family val="2"/>
        <charset val="238"/>
      </rPr>
      <t>společný 194, ztráta Erban</t>
    </r>
    <r>
      <rPr>
        <i/>
        <sz val="10"/>
        <color rgb="FFFF0000"/>
        <rFont val="Arial"/>
        <family val="2"/>
        <charset val="238"/>
      </rPr>
      <t xml:space="preserve"> 176</t>
    </r>
    <r>
      <rPr>
        <i/>
        <sz val="10"/>
        <color rgb="FF002060"/>
        <rFont val="Arial"/>
        <family val="2"/>
        <charset val="238"/>
      </rPr>
      <t xml:space="preserve"> - </t>
    </r>
    <r>
      <rPr>
        <i/>
        <sz val="10"/>
        <color rgb="FF00B050"/>
        <rFont val="Arial"/>
        <family val="2"/>
        <charset val="238"/>
      </rPr>
      <t>rozdělit mezi tři</t>
    </r>
  </si>
  <si>
    <t xml:space="preserve">  </t>
  </si>
  <si>
    <t xml:space="preserve">ztráta celkově (nezharnuto do celkového vyúčtování - nelze prokázat únik dle kontroly na společných vodoměrech) </t>
  </si>
  <si>
    <r>
      <rPr>
        <i/>
        <sz val="10"/>
        <color rgb="FF00B050"/>
        <rFont val="Arial"/>
        <family val="2"/>
        <charset val="238"/>
      </rPr>
      <t>společný 99, ztráta</t>
    </r>
    <r>
      <rPr>
        <i/>
        <sz val="10"/>
        <color rgb="FF002060"/>
        <rFont val="Arial"/>
        <family val="2"/>
        <charset val="238"/>
      </rPr>
      <t xml:space="preserve"> </t>
    </r>
    <r>
      <rPr>
        <i/>
        <sz val="10"/>
        <color rgb="FFFF0000"/>
        <rFont val="Arial"/>
        <family val="2"/>
        <charset val="238"/>
      </rPr>
      <t>6</t>
    </r>
  </si>
  <si>
    <t xml:space="preserve">souhlasí s jednotlivými šachtami </t>
  </si>
  <si>
    <t>společný 4</t>
  </si>
  <si>
    <r>
      <t xml:space="preserve">celkem za IV 261m3, po odečtení spotřeby a ztrát - </t>
    </r>
    <r>
      <rPr>
        <b/>
        <i/>
        <sz val="10"/>
        <color rgb="FFFF0000"/>
        <rFont val="Arial"/>
        <family val="2"/>
        <charset val="238"/>
      </rPr>
      <t>37m3</t>
    </r>
    <r>
      <rPr>
        <b/>
        <i/>
        <sz val="10"/>
        <color rgb="FF002060"/>
        <rFont val="Arial"/>
        <family val="2"/>
        <charset val="238"/>
      </rPr>
      <t xml:space="preserve"> společná ztráta</t>
    </r>
  </si>
  <si>
    <r>
      <rPr>
        <i/>
        <sz val="10"/>
        <color rgb="FF00B050"/>
        <rFont val="Arial"/>
        <family val="2"/>
        <charset val="238"/>
      </rPr>
      <t>společný Rad Radová 14 (ztráta</t>
    </r>
    <r>
      <rPr>
        <i/>
        <sz val="10"/>
        <color rgb="FFFF0000"/>
        <rFont val="Arial"/>
        <family val="2"/>
        <charset val="238"/>
      </rPr>
      <t xml:space="preserve"> 2</t>
    </r>
    <r>
      <rPr>
        <i/>
        <sz val="10"/>
        <color rgb="FF002060"/>
        <rFont val="Arial"/>
        <family val="2"/>
        <charset val="238"/>
      </rPr>
      <t>?)</t>
    </r>
  </si>
  <si>
    <r>
      <rPr>
        <i/>
        <sz val="10"/>
        <color rgb="FF00B050"/>
        <rFont val="Arial"/>
        <family val="2"/>
        <charset val="238"/>
      </rPr>
      <t>společný 100, ztráta</t>
    </r>
    <r>
      <rPr>
        <i/>
        <sz val="10"/>
        <color rgb="FF002060"/>
        <rFont val="Arial"/>
        <family val="2"/>
        <charset val="238"/>
      </rPr>
      <t xml:space="preserve"> </t>
    </r>
    <r>
      <rPr>
        <i/>
        <sz val="10"/>
        <color rgb="FFFF0000"/>
        <rFont val="Arial"/>
        <family val="2"/>
        <charset val="238"/>
      </rPr>
      <t>33</t>
    </r>
  </si>
  <si>
    <t>Paluříková(ne Štětina!)</t>
  </si>
  <si>
    <t>Přehled vodoměrů v chatařské oblasti 2017-2021</t>
  </si>
  <si>
    <t>zápis 25.5.2021</t>
  </si>
  <si>
    <t>spotřeba 26.10.2020-25.5.2021</t>
  </si>
  <si>
    <t>997/29</t>
  </si>
  <si>
    <t>983/15</t>
  </si>
  <si>
    <t>(159)dopočítáno</t>
  </si>
  <si>
    <t>nahlášená spotřeba chatařů</t>
  </si>
  <si>
    <t xml:space="preserve">chataři nahlásili  </t>
  </si>
  <si>
    <t>m3 navíc</t>
  </si>
  <si>
    <t>Kolařík Petr</t>
  </si>
  <si>
    <t>zápis 22.10.2021</t>
  </si>
  <si>
    <t>spotřeba 26.5.2021-22.10.2021</t>
  </si>
  <si>
    <t>785/1</t>
  </si>
  <si>
    <t>nový vodoměr 1m3</t>
  </si>
  <si>
    <t>nevystavovat FA, byla vystavena minule nedopatřením!</t>
  </si>
  <si>
    <t>nezaslali, mají vadný vodoměr, napsat stav z HŘ</t>
  </si>
  <si>
    <t>nový vodoměr, starý bez spotřeby - nebyla puštěná voda dokud nebyl vyměněn za nový vodoměr</t>
  </si>
  <si>
    <t>26.5.2021-22.10.2021</t>
  </si>
  <si>
    <t>m3</t>
  </si>
  <si>
    <t>m3            SVAK +-</t>
  </si>
  <si>
    <t>nový vodoměr 23.8. (předešlý odojen, bez spotřeby)</t>
  </si>
  <si>
    <t>dopočítat, je v nemocnici</t>
  </si>
  <si>
    <t>ok</t>
  </si>
  <si>
    <t>?</t>
  </si>
  <si>
    <t>napsat o problému</t>
  </si>
  <si>
    <t>rozdíly</t>
  </si>
  <si>
    <t>dopis zvlášť (započítat ztrátu 17m3, mohla by platit víc)</t>
  </si>
  <si>
    <t>320 společný (320-125-24-24-64=</t>
  </si>
  <si>
    <t>ztráta na HŘ</t>
  </si>
  <si>
    <t>rozdíly+nahlášené stavy</t>
  </si>
  <si>
    <t>kontrolní součet</t>
  </si>
  <si>
    <t>(69+305+62+318)</t>
  </si>
  <si>
    <t>Ružák Kamil Stanislav</t>
  </si>
  <si>
    <t>Celkemvšechny vodoměry</t>
  </si>
  <si>
    <t>SVAK</t>
  </si>
  <si>
    <t>zápis 4.5.2022</t>
  </si>
  <si>
    <t>spotřeba 23.10.2021-4.5.2022</t>
  </si>
  <si>
    <t>Paluříková</t>
  </si>
  <si>
    <t>spotřeba 5.5.2022-17.10.2022</t>
  </si>
  <si>
    <t>zápis 17.10.2022</t>
  </si>
  <si>
    <t>5.5.2022-17.10.2022</t>
  </si>
  <si>
    <t>Přehled vodoměrů v chatařské oblasti 10_2022</t>
  </si>
  <si>
    <t>NEMÁ ŠACHTU..NELZE OVĚŘIT</t>
  </si>
  <si>
    <t>připojena</t>
  </si>
  <si>
    <t>nový vodoměr</t>
  </si>
  <si>
    <t xml:space="preserve">OK </t>
  </si>
  <si>
    <t>stav dle šachty</t>
  </si>
  <si>
    <t>žádná spotřeba</t>
  </si>
  <si>
    <t>společná šachta spotřeba 2m3</t>
  </si>
  <si>
    <t>společná šachta spotřeba 49m3</t>
  </si>
  <si>
    <t xml:space="preserve">šachta spotřeba 12m3 </t>
  </si>
  <si>
    <t xml:space="preserve">společná šachta spotřeba 101m3 </t>
  </si>
  <si>
    <t>dopočítáno dle společné šachty - spotřeba 86m3</t>
  </si>
  <si>
    <t>šachta Knedlík/Bráblík spotřeba 43m3 (rozdíl 3m3 rozdělen mezi Bráblík/Knedlík - nezaokrouhlovat)</t>
  </si>
  <si>
    <t>společná šachta spotřeba 55m3</t>
  </si>
  <si>
    <t>spotřeba dle šachty</t>
  </si>
  <si>
    <t>společná šachta spotřeba 14 - chyba???</t>
  </si>
  <si>
    <t>stav za IV. větev by měl být 237m3</t>
  </si>
  <si>
    <t>zápis SVAK HŘ</t>
  </si>
  <si>
    <t>nesoulady vodoměr/šachta</t>
  </si>
  <si>
    <t xml:space="preserve">m3 </t>
  </si>
  <si>
    <t>navíc</t>
  </si>
  <si>
    <t>společná šachta spotřeba 44m3, ztráta 8m3</t>
  </si>
  <si>
    <t>ztráta na jednotlivých šachtách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</si>
</sst>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Arial"/>
      <family val="2"/>
      <charset val="238"/>
    </font>
    <font>
      <u val="double"/>
      <sz val="10"/>
      <color theme="1"/>
      <name val="Arial"/>
      <family val="2"/>
      <charset val="238"/>
    </font>
    <font>
      <i/>
      <sz val="10"/>
      <color rgb="FF002060"/>
      <name val="Arial"/>
      <family val="2"/>
      <charset val="238"/>
    </font>
    <font>
      <i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10"/>
      <color rgb="FF92D050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0"/>
      <color theme="8"/>
      <name val="Arial"/>
      <family val="2"/>
      <charset val="238"/>
    </font>
    <font>
      <sz val="11"/>
      <color theme="8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/>
    <xf numFmtId="0" fontId="3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0" xfId="0" applyFont="1"/>
    <xf numFmtId="0" fontId="8" fillId="0" borderId="2" xfId="0" applyFont="1" applyBorder="1"/>
    <xf numFmtId="0" fontId="8" fillId="0" borderId="3" xfId="0" applyFont="1" applyBorder="1"/>
    <xf numFmtId="0" fontId="1" fillId="0" borderId="0" xfId="0" applyFont="1" applyBorder="1"/>
    <xf numFmtId="3" fontId="2" fillId="4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/>
    <xf numFmtId="0" fontId="2" fillId="3" borderId="6" xfId="0" applyFont="1" applyFill="1" applyBorder="1" applyAlignment="1">
      <alignment horizontal="center"/>
    </xf>
    <xf numFmtId="0" fontId="8" fillId="0" borderId="0" xfId="0" applyFont="1" applyBorder="1"/>
    <xf numFmtId="0" fontId="3" fillId="2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3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/>
    <xf numFmtId="0" fontId="3" fillId="0" borderId="6" xfId="0" applyFont="1" applyBorder="1"/>
    <xf numFmtId="0" fontId="2" fillId="5" borderId="0" xfId="0" applyFont="1" applyFill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0" xfId="0" applyFont="1"/>
    <xf numFmtId="0" fontId="1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5" xfId="0" applyFont="1" applyFill="1" applyBorder="1"/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4" fillId="0" borderId="0" xfId="0" applyFont="1"/>
    <xf numFmtId="0" fontId="3" fillId="3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4" fillId="5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3" fontId="1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/>
    <xf numFmtId="0" fontId="20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21" fillId="0" borderId="0" xfId="0" applyFont="1" applyFill="1"/>
    <xf numFmtId="0" fontId="21" fillId="5" borderId="0" xfId="0" applyFont="1" applyFill="1"/>
    <xf numFmtId="0" fontId="1" fillId="7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" fillId="4" borderId="1" xfId="0" applyFont="1" applyFill="1" applyBorder="1"/>
    <xf numFmtId="0" fontId="3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14" fillId="0" borderId="1" xfId="0" applyFont="1" applyFill="1" applyBorder="1"/>
    <xf numFmtId="0" fontId="24" fillId="0" borderId="0" xfId="0" applyFont="1" applyFill="1" applyBorder="1"/>
    <xf numFmtId="0" fontId="3" fillId="7" borderId="1" xfId="0" applyFont="1" applyFill="1" applyBorder="1"/>
    <xf numFmtId="0" fontId="26" fillId="0" borderId="0" xfId="0" applyFont="1"/>
    <xf numFmtId="0" fontId="25" fillId="0" borderId="0" xfId="0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/>
    <xf numFmtId="0" fontId="32" fillId="0" borderId="0" xfId="0" applyFont="1"/>
    <xf numFmtId="0" fontId="27" fillId="0" borderId="0" xfId="0" applyFont="1" applyAlignment="1">
      <alignment horizontal="center" wrapText="1"/>
    </xf>
    <xf numFmtId="0" fontId="29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2" fillId="0" borderId="9" xfId="0" applyFont="1" applyBorder="1"/>
    <xf numFmtId="0" fontId="28" fillId="0" borderId="10" xfId="0" applyFont="1" applyBorder="1" applyAlignment="1">
      <alignment horizontal="center"/>
    </xf>
    <xf numFmtId="0" fontId="2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0" fillId="0" borderId="0" xfId="0"/>
    <xf numFmtId="0" fontId="12" fillId="0" borderId="1" xfId="0" applyFont="1" applyFill="1" applyBorder="1"/>
    <xf numFmtId="0" fontId="34" fillId="0" borderId="0" xfId="0" applyFont="1"/>
    <xf numFmtId="0" fontId="36" fillId="0" borderId="0" xfId="0" applyFont="1"/>
    <xf numFmtId="0" fontId="38" fillId="0" borderId="1" xfId="0" applyFont="1" applyFill="1" applyBorder="1"/>
    <xf numFmtId="0" fontId="20" fillId="0" borderId="1" xfId="0" applyFont="1" applyFill="1" applyBorder="1"/>
    <xf numFmtId="0" fontId="0" fillId="0" borderId="11" xfId="0" applyBorder="1"/>
    <xf numFmtId="0" fontId="35" fillId="0" borderId="4" xfId="0" applyFont="1" applyBorder="1" applyAlignment="1">
      <alignment horizontal="center"/>
    </xf>
    <xf numFmtId="0" fontId="37" fillId="8" borderId="0" xfId="0" applyFont="1" applyFill="1"/>
    <xf numFmtId="0" fontId="37" fillId="8" borderId="0" xfId="0" applyFont="1" applyFill="1" applyAlignment="1">
      <alignment horizontal="right"/>
    </xf>
    <xf numFmtId="0" fontId="39" fillId="8" borderId="0" xfId="0" applyFont="1" applyFill="1" applyAlignment="1">
      <alignment horizontal="center"/>
    </xf>
    <xf numFmtId="0" fontId="0" fillId="0" borderId="0" xfId="0"/>
    <xf numFmtId="0" fontId="40" fillId="0" borderId="0" xfId="0" applyFont="1"/>
    <xf numFmtId="0" fontId="0" fillId="0" borderId="0" xfId="0" applyBorder="1"/>
    <xf numFmtId="0" fontId="0" fillId="0" borderId="12" xfId="0" applyFill="1" applyBorder="1"/>
    <xf numFmtId="0" fontId="0" fillId="0" borderId="0" xfId="0"/>
    <xf numFmtId="0" fontId="0" fillId="0" borderId="0" xfId="0" applyFill="1" applyBorder="1"/>
    <xf numFmtId="0" fontId="0" fillId="0" borderId="0" xfId="0" applyFont="1" applyBorder="1"/>
    <xf numFmtId="0" fontId="0" fillId="0" borderId="0" xfId="0"/>
    <xf numFmtId="0" fontId="41" fillId="0" borderId="0" xfId="0" applyFont="1"/>
    <xf numFmtId="0" fontId="1" fillId="0" borderId="7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41" fillId="0" borderId="0" xfId="0" applyFont="1" applyFill="1"/>
    <xf numFmtId="0" fontId="42" fillId="0" borderId="0" xfId="0" applyFont="1" applyFill="1"/>
    <xf numFmtId="0" fontId="43" fillId="0" borderId="0" xfId="0" applyFont="1"/>
    <xf numFmtId="0" fontId="37" fillId="0" borderId="0" xfId="0" applyFont="1"/>
    <xf numFmtId="0" fontId="44" fillId="0" borderId="0" xfId="0" applyFont="1"/>
    <xf numFmtId="0" fontId="45" fillId="0" borderId="0" xfId="0" applyFont="1"/>
    <xf numFmtId="0" fontId="0" fillId="0" borderId="0" xfId="0"/>
    <xf numFmtId="0" fontId="1" fillId="0" borderId="2" xfId="0" applyFont="1" applyBorder="1"/>
    <xf numFmtId="0" fontId="1" fillId="0" borderId="4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2" fillId="0" borderId="3" xfId="0" applyFont="1" applyFill="1" applyBorder="1"/>
    <xf numFmtId="0" fontId="3" fillId="0" borderId="3" xfId="0" applyFont="1" applyBorder="1"/>
    <xf numFmtId="0" fontId="47" fillId="0" borderId="0" xfId="0" applyFont="1"/>
    <xf numFmtId="0" fontId="37" fillId="0" borderId="0" xfId="0" applyFont="1" applyFill="1"/>
    <xf numFmtId="0" fontId="39" fillId="0" borderId="0" xfId="0" applyFont="1" applyFill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/>
    <xf numFmtId="0" fontId="17" fillId="0" borderId="4" xfId="0" applyFont="1" applyFill="1" applyBorder="1" applyAlignment="1">
      <alignment horizontal="center"/>
    </xf>
    <xf numFmtId="0" fontId="0" fillId="0" borderId="12" xfId="0" applyBorder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7" borderId="1" xfId="0" applyFont="1" applyFill="1" applyBorder="1"/>
    <xf numFmtId="0" fontId="3" fillId="0" borderId="4" xfId="0" applyFont="1" applyFill="1" applyBorder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0" fillId="0" borderId="0" xfId="0"/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7" fillId="0" borderId="0" xfId="0" applyFont="1"/>
    <xf numFmtId="0" fontId="34" fillId="0" borderId="0" xfId="0" applyFont="1" applyFill="1" applyBorder="1"/>
    <xf numFmtId="0" fontId="0" fillId="8" borderId="1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FDCC-4BD4-4650-8935-2E9B3E3DBEEC}">
  <dimension ref="A1:Y102"/>
  <sheetViews>
    <sheetView topLeftCell="A55" zoomScale="58" zoomScaleNormal="58" workbookViewId="0">
      <selection activeCell="S91" sqref="S91"/>
    </sheetView>
  </sheetViews>
  <sheetFormatPr defaultRowHeight="15" x14ac:dyDescent="0.25"/>
  <cols>
    <col min="2" max="2" width="25.42578125" customWidth="1"/>
    <col min="3" max="12" width="9.140625" customWidth="1"/>
    <col min="13" max="13" width="8.7109375" customWidth="1"/>
    <col min="14" max="14" width="17.5703125" customWidth="1"/>
    <col min="15" max="15" width="15.7109375" style="155" customWidth="1"/>
    <col min="16" max="16" width="17.5703125" style="170" customWidth="1"/>
    <col min="17" max="17" width="11.42578125" style="170" bestFit="1" customWidth="1"/>
  </cols>
  <sheetData>
    <row r="1" spans="1:20" ht="18" x14ac:dyDescent="0.25">
      <c r="A1" s="96" t="s">
        <v>130</v>
      </c>
      <c r="B1" s="4"/>
      <c r="C1" s="4"/>
      <c r="D1" s="4"/>
      <c r="E1" s="4"/>
      <c r="F1" s="4"/>
      <c r="G1" s="4"/>
      <c r="H1" s="1"/>
      <c r="I1" s="1"/>
      <c r="J1" s="1"/>
      <c r="K1" s="71"/>
      <c r="L1" s="1"/>
      <c r="M1" s="1"/>
      <c r="O1" s="1"/>
      <c r="Q1" s="1"/>
    </row>
    <row r="2" spans="1:20" x14ac:dyDescent="0.25">
      <c r="A2" s="5"/>
      <c r="B2" s="4"/>
      <c r="C2" s="4"/>
      <c r="D2" s="4"/>
      <c r="E2" s="4"/>
      <c r="F2" s="4"/>
      <c r="G2" s="4"/>
      <c r="H2" s="1"/>
      <c r="I2" s="1"/>
      <c r="J2" s="1"/>
      <c r="K2" s="71"/>
      <c r="L2" s="1"/>
      <c r="M2" s="1"/>
      <c r="O2" s="1"/>
      <c r="Q2" s="1"/>
    </row>
    <row r="3" spans="1:20" x14ac:dyDescent="0.25">
      <c r="A3" s="4"/>
      <c r="B3" s="5"/>
      <c r="C3" s="5"/>
      <c r="D3" s="5"/>
      <c r="E3" s="6" t="s">
        <v>79</v>
      </c>
      <c r="F3" s="4"/>
      <c r="G3" s="6" t="s">
        <v>80</v>
      </c>
      <c r="H3" s="1"/>
      <c r="I3" s="6" t="s">
        <v>80</v>
      </c>
      <c r="J3" s="1"/>
      <c r="K3" s="6" t="s">
        <v>80</v>
      </c>
      <c r="L3" s="1"/>
      <c r="M3" s="6" t="s">
        <v>80</v>
      </c>
      <c r="O3" s="6" t="s">
        <v>80</v>
      </c>
      <c r="Q3" s="6" t="s">
        <v>80</v>
      </c>
    </row>
    <row r="4" spans="1:20" ht="45" x14ac:dyDescent="0.25">
      <c r="A4" s="7" t="s">
        <v>0</v>
      </c>
      <c r="B4" s="8" t="s">
        <v>1</v>
      </c>
      <c r="C4" s="9" t="s">
        <v>2</v>
      </c>
      <c r="D4" s="9" t="s">
        <v>46</v>
      </c>
      <c r="E4" s="92" t="s">
        <v>91</v>
      </c>
      <c r="F4" s="60" t="s">
        <v>51</v>
      </c>
      <c r="G4" s="92" t="s">
        <v>89</v>
      </c>
      <c r="H4" s="60" t="s">
        <v>84</v>
      </c>
      <c r="I4" s="92" t="s">
        <v>65</v>
      </c>
      <c r="J4" s="60" t="s">
        <v>85</v>
      </c>
      <c r="K4" s="92" t="s">
        <v>71</v>
      </c>
      <c r="L4" s="97" t="s">
        <v>92</v>
      </c>
      <c r="M4" s="92" t="s">
        <v>95</v>
      </c>
      <c r="N4" s="97" t="s">
        <v>131</v>
      </c>
      <c r="O4" s="92" t="s">
        <v>132</v>
      </c>
      <c r="P4" s="97" t="s">
        <v>140</v>
      </c>
      <c r="Q4" s="92" t="s">
        <v>141</v>
      </c>
    </row>
    <row r="5" spans="1:20" x14ac:dyDescent="0.25">
      <c r="A5" s="10"/>
      <c r="B5" s="11" t="s">
        <v>3</v>
      </c>
      <c r="C5" s="12"/>
      <c r="D5" s="12"/>
      <c r="E5" s="13"/>
      <c r="F5" s="14"/>
      <c r="G5" s="13"/>
      <c r="H5" s="1"/>
      <c r="I5" s="1"/>
      <c r="J5" s="1"/>
      <c r="K5" s="71"/>
      <c r="L5" s="1"/>
      <c r="M5" s="1"/>
      <c r="N5" s="1"/>
      <c r="O5" s="1"/>
      <c r="P5" s="1"/>
      <c r="Q5" s="1"/>
    </row>
    <row r="6" spans="1:20" x14ac:dyDescent="0.25">
      <c r="A6" s="105">
        <v>43</v>
      </c>
      <c r="B6" s="100" t="s">
        <v>4</v>
      </c>
      <c r="C6" s="100">
        <v>356</v>
      </c>
      <c r="D6" s="100">
        <v>388</v>
      </c>
      <c r="E6" s="102">
        <f t="shared" ref="E6:E11" si="0">(D6-C6)</f>
        <v>32</v>
      </c>
      <c r="F6" s="100">
        <v>388</v>
      </c>
      <c r="G6" s="102">
        <f t="shared" ref="G6:G11" si="1">(F6-D6)</f>
        <v>0</v>
      </c>
      <c r="H6" s="100">
        <v>401</v>
      </c>
      <c r="I6" s="102">
        <v>13</v>
      </c>
      <c r="J6" s="106">
        <v>408</v>
      </c>
      <c r="K6" s="102">
        <v>7</v>
      </c>
      <c r="L6" s="106">
        <v>421</v>
      </c>
      <c r="M6" s="115">
        <f t="shared" ref="M6:M11" si="2">SUM(L6-J6)</f>
        <v>13</v>
      </c>
      <c r="N6" s="106">
        <v>425</v>
      </c>
      <c r="O6" s="115">
        <f>SUM(N6-L6)</f>
        <v>4</v>
      </c>
      <c r="P6" s="106">
        <v>444</v>
      </c>
      <c r="Q6" s="115">
        <f t="shared" ref="Q6:Q7" si="3">SUM(P6-N6)</f>
        <v>19</v>
      </c>
    </row>
    <row r="7" spans="1:20" x14ac:dyDescent="0.25">
      <c r="A7" s="15">
        <v>69</v>
      </c>
      <c r="B7" s="16" t="s">
        <v>5</v>
      </c>
      <c r="C7" s="17">
        <v>62</v>
      </c>
      <c r="D7" s="17">
        <v>65</v>
      </c>
      <c r="E7" s="18">
        <f t="shared" si="0"/>
        <v>3</v>
      </c>
      <c r="F7" s="17">
        <v>65</v>
      </c>
      <c r="G7" s="18">
        <f t="shared" si="1"/>
        <v>0</v>
      </c>
      <c r="H7" s="17">
        <v>67</v>
      </c>
      <c r="I7" s="18">
        <v>3</v>
      </c>
      <c r="J7" s="56">
        <v>68</v>
      </c>
      <c r="K7" s="18">
        <v>1</v>
      </c>
      <c r="L7" s="53">
        <v>68.869</v>
      </c>
      <c r="M7" s="115">
        <v>1</v>
      </c>
      <c r="N7" s="16">
        <v>69</v>
      </c>
      <c r="O7" s="115">
        <v>0</v>
      </c>
      <c r="P7" s="16">
        <v>70</v>
      </c>
      <c r="Q7" s="115">
        <f t="shared" si="3"/>
        <v>1</v>
      </c>
    </row>
    <row r="8" spans="1:20" x14ac:dyDescent="0.25">
      <c r="A8" s="15">
        <v>115</v>
      </c>
      <c r="B8" s="16" t="s">
        <v>6</v>
      </c>
      <c r="C8" s="17">
        <v>651</v>
      </c>
      <c r="D8" s="17">
        <v>660</v>
      </c>
      <c r="E8" s="18">
        <f t="shared" si="0"/>
        <v>9</v>
      </c>
      <c r="F8" s="17">
        <v>661</v>
      </c>
      <c r="G8" s="18">
        <f t="shared" si="1"/>
        <v>1</v>
      </c>
      <c r="H8" s="17">
        <v>669</v>
      </c>
      <c r="I8" s="18">
        <v>8</v>
      </c>
      <c r="J8" s="56">
        <v>671</v>
      </c>
      <c r="K8" s="18">
        <v>2</v>
      </c>
      <c r="L8" s="53">
        <v>675</v>
      </c>
      <c r="M8" s="115">
        <v>4</v>
      </c>
      <c r="N8" s="53">
        <v>678</v>
      </c>
      <c r="O8" s="115">
        <f t="shared" ref="O8:O10" si="4">SUM(N8-L8)</f>
        <v>3</v>
      </c>
      <c r="P8" s="53">
        <v>684</v>
      </c>
      <c r="Q8" s="115">
        <f>SUM(P8-N8)</f>
        <v>6</v>
      </c>
    </row>
    <row r="9" spans="1:20" x14ac:dyDescent="0.25">
      <c r="A9" s="105">
        <v>63</v>
      </c>
      <c r="B9" s="100" t="s">
        <v>162</v>
      </c>
      <c r="C9" s="100">
        <v>68</v>
      </c>
      <c r="D9" s="100">
        <v>89</v>
      </c>
      <c r="E9" s="102">
        <f t="shared" si="0"/>
        <v>21</v>
      </c>
      <c r="F9" s="100">
        <v>91</v>
      </c>
      <c r="G9" s="102">
        <f t="shared" si="1"/>
        <v>2</v>
      </c>
      <c r="H9" s="100">
        <v>100</v>
      </c>
      <c r="I9" s="102">
        <v>9</v>
      </c>
      <c r="J9" s="106">
        <v>105</v>
      </c>
      <c r="K9" s="102">
        <v>5</v>
      </c>
      <c r="L9" s="106">
        <v>118</v>
      </c>
      <c r="M9" s="115">
        <f t="shared" si="2"/>
        <v>13</v>
      </c>
      <c r="N9" s="106">
        <v>130</v>
      </c>
      <c r="O9" s="115">
        <f t="shared" si="4"/>
        <v>12</v>
      </c>
      <c r="P9" s="106">
        <v>144</v>
      </c>
      <c r="Q9" s="115">
        <f t="shared" ref="Q9:Q11" si="5">SUM(P9-N9)</f>
        <v>14</v>
      </c>
    </row>
    <row r="10" spans="1:20" x14ac:dyDescent="0.25">
      <c r="A10" s="15">
        <v>51</v>
      </c>
      <c r="B10" s="16" t="s">
        <v>8</v>
      </c>
      <c r="C10" s="17">
        <v>203</v>
      </c>
      <c r="D10" s="17">
        <v>243</v>
      </c>
      <c r="E10" s="18">
        <f t="shared" si="0"/>
        <v>40</v>
      </c>
      <c r="F10" s="17">
        <v>247</v>
      </c>
      <c r="G10" s="18">
        <f t="shared" si="1"/>
        <v>4</v>
      </c>
      <c r="H10" s="17">
        <v>255</v>
      </c>
      <c r="I10" s="18">
        <v>8</v>
      </c>
      <c r="J10" s="56">
        <v>263</v>
      </c>
      <c r="K10" s="18">
        <v>8</v>
      </c>
      <c r="L10" s="53">
        <v>268</v>
      </c>
      <c r="M10" s="115">
        <f t="shared" si="2"/>
        <v>5</v>
      </c>
      <c r="N10" s="53">
        <v>275</v>
      </c>
      <c r="O10" s="115">
        <f t="shared" si="4"/>
        <v>7</v>
      </c>
      <c r="P10" s="53">
        <v>283</v>
      </c>
      <c r="Q10" s="115">
        <f t="shared" si="5"/>
        <v>8</v>
      </c>
    </row>
    <row r="11" spans="1:20" x14ac:dyDescent="0.25">
      <c r="A11" s="15">
        <v>92</v>
      </c>
      <c r="B11" s="16" t="s">
        <v>9</v>
      </c>
      <c r="C11" s="19">
        <v>181</v>
      </c>
      <c r="D11" s="19">
        <v>183</v>
      </c>
      <c r="E11" s="18">
        <f t="shared" si="0"/>
        <v>2</v>
      </c>
      <c r="F11" s="19">
        <v>184</v>
      </c>
      <c r="G11" s="18">
        <f t="shared" si="1"/>
        <v>1</v>
      </c>
      <c r="H11" s="17">
        <v>187</v>
      </c>
      <c r="I11" s="18">
        <v>3</v>
      </c>
      <c r="J11" s="56">
        <v>187</v>
      </c>
      <c r="K11" s="18">
        <v>0</v>
      </c>
      <c r="L11" s="53">
        <v>188</v>
      </c>
      <c r="M11" s="115">
        <f t="shared" si="2"/>
        <v>1</v>
      </c>
      <c r="N11" s="53">
        <v>188</v>
      </c>
      <c r="O11" s="115">
        <v>0</v>
      </c>
      <c r="P11" s="53">
        <v>192</v>
      </c>
      <c r="Q11" s="115">
        <f t="shared" si="5"/>
        <v>4</v>
      </c>
      <c r="R11" s="157" t="s">
        <v>144</v>
      </c>
    </row>
    <row r="12" spans="1:20" x14ac:dyDescent="0.25">
      <c r="A12" s="11"/>
      <c r="B12" s="61" t="s">
        <v>81</v>
      </c>
      <c r="C12" s="62"/>
      <c r="D12" s="62"/>
      <c r="E12" s="63">
        <f>SUM(E6:E11)</f>
        <v>107</v>
      </c>
      <c r="F12" s="63"/>
      <c r="G12" s="63">
        <f>SUM(G6:G11)</f>
        <v>8</v>
      </c>
      <c r="H12" s="72"/>
      <c r="I12" s="64">
        <v>44</v>
      </c>
      <c r="J12" s="73"/>
      <c r="K12" s="74">
        <v>23</v>
      </c>
      <c r="L12" s="73"/>
      <c r="M12" s="114">
        <f>SUM(M6:M11)</f>
        <v>37</v>
      </c>
      <c r="N12" s="114"/>
      <c r="O12" s="114">
        <f t="shared" ref="O12" si="6">SUM(O6:O11)</f>
        <v>26</v>
      </c>
      <c r="P12" s="114"/>
      <c r="Q12" s="114">
        <f>SUM(Q6:Q11)</f>
        <v>52</v>
      </c>
      <c r="R12" s="181">
        <v>69</v>
      </c>
      <c r="S12" s="157">
        <v>17</v>
      </c>
      <c r="T12">
        <v>-2.8</v>
      </c>
    </row>
    <row r="13" spans="1:20" x14ac:dyDescent="0.25">
      <c r="A13" s="11"/>
      <c r="B13" s="152"/>
      <c r="C13" s="20"/>
      <c r="D13" s="20"/>
      <c r="E13" s="21"/>
      <c r="F13" s="21"/>
      <c r="G13" s="21"/>
      <c r="H13" s="3"/>
      <c r="I13" s="21"/>
      <c r="J13" s="99"/>
      <c r="K13" s="153"/>
      <c r="L13" s="99"/>
      <c r="M13" s="113"/>
      <c r="N13" s="99"/>
      <c r="O13" s="113"/>
      <c r="P13" s="99"/>
      <c r="Q13" s="180"/>
    </row>
    <row r="14" spans="1:20" x14ac:dyDescent="0.25">
      <c r="A14" s="11"/>
      <c r="B14" s="152"/>
      <c r="C14" s="20"/>
      <c r="D14" s="20"/>
      <c r="E14" s="21"/>
      <c r="F14" s="21"/>
      <c r="G14" s="21"/>
      <c r="H14" s="3"/>
      <c r="I14" s="21"/>
      <c r="J14" s="99"/>
      <c r="K14" s="153"/>
      <c r="L14" s="99"/>
      <c r="M14" s="113"/>
      <c r="N14" s="99"/>
      <c r="O14" s="113"/>
      <c r="P14" s="99"/>
      <c r="Q14" s="113"/>
      <c r="R14" s="183">
        <v>69</v>
      </c>
    </row>
    <row r="15" spans="1:20" x14ac:dyDescent="0.25">
      <c r="A15" s="11"/>
      <c r="B15" s="152"/>
      <c r="C15" s="5"/>
      <c r="D15" s="5"/>
      <c r="E15" s="6" t="s">
        <v>79</v>
      </c>
      <c r="F15" s="4"/>
      <c r="G15" s="6" t="s">
        <v>80</v>
      </c>
      <c r="H15" s="1"/>
      <c r="I15" s="6" t="s">
        <v>80</v>
      </c>
      <c r="J15" s="1"/>
      <c r="K15" s="6" t="s">
        <v>80</v>
      </c>
      <c r="L15" s="1"/>
      <c r="M15" s="6" t="s">
        <v>80</v>
      </c>
      <c r="N15" s="1"/>
      <c r="O15" s="6" t="s">
        <v>80</v>
      </c>
      <c r="P15" s="1"/>
      <c r="Q15" s="6" t="s">
        <v>80</v>
      </c>
    </row>
    <row r="16" spans="1:20" ht="45" x14ac:dyDescent="0.25">
      <c r="A16" s="7" t="s">
        <v>0</v>
      </c>
      <c r="B16" s="8" t="s">
        <v>1</v>
      </c>
      <c r="C16" s="9" t="s">
        <v>2</v>
      </c>
      <c r="D16" s="9" t="s">
        <v>46</v>
      </c>
      <c r="E16" s="92" t="s">
        <v>91</v>
      </c>
      <c r="F16" s="60" t="s">
        <v>51</v>
      </c>
      <c r="G16" s="92" t="s">
        <v>89</v>
      </c>
      <c r="H16" s="60" t="s">
        <v>84</v>
      </c>
      <c r="I16" s="92" t="s">
        <v>65</v>
      </c>
      <c r="J16" s="60" t="s">
        <v>85</v>
      </c>
      <c r="K16" s="92" t="s">
        <v>71</v>
      </c>
      <c r="L16" s="97" t="s">
        <v>92</v>
      </c>
      <c r="M16" s="92" t="s">
        <v>95</v>
      </c>
      <c r="N16" s="97" t="s">
        <v>131</v>
      </c>
      <c r="O16" s="92" t="s">
        <v>132</v>
      </c>
      <c r="P16" s="97" t="s">
        <v>131</v>
      </c>
      <c r="Q16" s="92" t="s">
        <v>132</v>
      </c>
    </row>
    <row r="17" spans="1:21" x14ac:dyDescent="0.25">
      <c r="A17" s="4"/>
      <c r="B17" s="11" t="s">
        <v>10</v>
      </c>
      <c r="C17" s="4"/>
      <c r="D17" s="4"/>
      <c r="E17" s="4"/>
      <c r="F17" s="4"/>
      <c r="G17" s="4"/>
      <c r="H17" s="1"/>
      <c r="I17" s="1"/>
      <c r="J17" s="1"/>
      <c r="K17" s="71"/>
      <c r="L17" s="1"/>
      <c r="M17" s="99"/>
      <c r="N17" s="1"/>
      <c r="O17" s="99"/>
      <c r="P17" s="1"/>
      <c r="Q17" s="99"/>
    </row>
    <row r="18" spans="1:21" x14ac:dyDescent="0.25">
      <c r="A18" s="105">
        <v>46</v>
      </c>
      <c r="B18" s="100" t="s">
        <v>12</v>
      </c>
      <c r="C18" s="100">
        <v>219</v>
      </c>
      <c r="D18" s="100">
        <v>237</v>
      </c>
      <c r="E18" s="102">
        <v>22</v>
      </c>
      <c r="F18" s="100">
        <v>238</v>
      </c>
      <c r="G18" s="102">
        <f>(F18-D18)</f>
        <v>1</v>
      </c>
      <c r="H18" s="106">
        <v>260</v>
      </c>
      <c r="I18" s="100">
        <v>22</v>
      </c>
      <c r="J18" s="103">
        <v>262</v>
      </c>
      <c r="K18" s="104">
        <v>2</v>
      </c>
      <c r="L18" s="106">
        <v>279</v>
      </c>
      <c r="M18" s="115">
        <f>SUM(L18-J18)</f>
        <v>17</v>
      </c>
      <c r="N18" s="106">
        <v>279</v>
      </c>
      <c r="O18" s="115">
        <f>SUM(N18-L18)</f>
        <v>0</v>
      </c>
      <c r="P18" s="106">
        <v>300</v>
      </c>
      <c r="Q18" s="115">
        <f t="shared" ref="Q18:Q22" si="7">SUM(P18-N18)</f>
        <v>21</v>
      </c>
    </row>
    <row r="19" spans="1:21" x14ac:dyDescent="0.25">
      <c r="A19" s="105">
        <v>70</v>
      </c>
      <c r="B19" s="100" t="s">
        <v>72</v>
      </c>
      <c r="C19" s="100">
        <v>771</v>
      </c>
      <c r="D19" s="100">
        <v>777</v>
      </c>
      <c r="E19" s="102">
        <v>10</v>
      </c>
      <c r="F19" s="100">
        <v>777</v>
      </c>
      <c r="G19" s="102">
        <f>(F19-D19)</f>
        <v>0</v>
      </c>
      <c r="H19" s="106">
        <v>779</v>
      </c>
      <c r="I19" s="100">
        <v>2</v>
      </c>
      <c r="J19" s="103">
        <v>779</v>
      </c>
      <c r="K19" s="104">
        <v>0</v>
      </c>
      <c r="L19" s="106">
        <v>781</v>
      </c>
      <c r="M19" s="115">
        <f t="shared" ref="M19:M84" si="8">SUM(L19-J19)</f>
        <v>2</v>
      </c>
      <c r="N19" s="159">
        <v>781</v>
      </c>
      <c r="O19" s="115">
        <v>0</v>
      </c>
      <c r="P19" s="112">
        <v>3</v>
      </c>
      <c r="Q19" s="115">
        <v>3</v>
      </c>
      <c r="R19" s="157" t="s">
        <v>150</v>
      </c>
      <c r="S19" s="157"/>
    </row>
    <row r="20" spans="1:21" x14ac:dyDescent="0.25">
      <c r="A20" s="105">
        <v>47</v>
      </c>
      <c r="B20" s="100" t="s">
        <v>21</v>
      </c>
      <c r="C20" s="100">
        <v>33</v>
      </c>
      <c r="D20" s="100">
        <v>10</v>
      </c>
      <c r="E20" s="102">
        <v>14</v>
      </c>
      <c r="F20" s="100">
        <v>11</v>
      </c>
      <c r="G20" s="102">
        <f>(F20-D20)</f>
        <v>1</v>
      </c>
      <c r="H20" s="106">
        <v>39</v>
      </c>
      <c r="I20" s="100">
        <v>6</v>
      </c>
      <c r="J20" s="103">
        <v>39</v>
      </c>
      <c r="K20" s="104">
        <v>0</v>
      </c>
      <c r="L20" s="106">
        <v>39</v>
      </c>
      <c r="M20" s="115">
        <f t="shared" si="8"/>
        <v>0</v>
      </c>
      <c r="N20" s="106">
        <v>39</v>
      </c>
      <c r="O20" s="115">
        <f t="shared" ref="O20" si="9">SUM(N20-L20)</f>
        <v>0</v>
      </c>
      <c r="P20" s="106">
        <v>39</v>
      </c>
      <c r="Q20" s="115">
        <f t="shared" si="7"/>
        <v>0</v>
      </c>
      <c r="R20" s="181">
        <v>36</v>
      </c>
      <c r="S20" s="157">
        <v>12</v>
      </c>
      <c r="T20" s="158"/>
    </row>
    <row r="21" spans="1:21" x14ac:dyDescent="0.25">
      <c r="A21" s="6"/>
      <c r="B21" s="20"/>
      <c r="C21" s="20"/>
      <c r="D21" s="20"/>
      <c r="E21" s="21"/>
      <c r="F21" s="20"/>
      <c r="G21" s="21"/>
      <c r="H21" s="1"/>
      <c r="I21" s="1"/>
      <c r="J21" s="78"/>
      <c r="K21" s="71">
        <v>2</v>
      </c>
      <c r="L21" s="1"/>
      <c r="M21" s="113"/>
      <c r="N21" s="1"/>
      <c r="O21" s="113"/>
      <c r="P21" s="1"/>
      <c r="Q21" s="106">
        <v>24</v>
      </c>
    </row>
    <row r="22" spans="1:21" x14ac:dyDescent="0.25">
      <c r="A22" s="15">
        <v>45</v>
      </c>
      <c r="B22" s="16" t="s">
        <v>22</v>
      </c>
      <c r="C22" s="17">
        <v>97</v>
      </c>
      <c r="D22" s="17">
        <v>99</v>
      </c>
      <c r="E22" s="18">
        <f>(D22-C22)</f>
        <v>2</v>
      </c>
      <c r="F22" s="17">
        <v>99</v>
      </c>
      <c r="G22" s="18">
        <f>(F22-D22)</f>
        <v>0</v>
      </c>
      <c r="H22" s="17">
        <v>99</v>
      </c>
      <c r="I22" s="76">
        <v>0</v>
      </c>
      <c r="J22" s="77">
        <v>100</v>
      </c>
      <c r="K22" s="57">
        <v>1</v>
      </c>
      <c r="L22" s="53">
        <v>102</v>
      </c>
      <c r="M22" s="115">
        <f t="shared" si="8"/>
        <v>2</v>
      </c>
      <c r="N22" s="53">
        <v>102</v>
      </c>
      <c r="O22" s="115">
        <v>0</v>
      </c>
      <c r="P22" s="53">
        <v>103</v>
      </c>
      <c r="Q22" s="115">
        <f t="shared" si="7"/>
        <v>1</v>
      </c>
      <c r="R22" t="s">
        <v>152</v>
      </c>
    </row>
    <row r="23" spans="1:21" x14ac:dyDescent="0.25">
      <c r="A23" s="6"/>
      <c r="B23" s="20"/>
      <c r="C23" s="20"/>
      <c r="D23" s="20"/>
      <c r="E23" s="21"/>
      <c r="F23" s="20"/>
      <c r="G23" s="21"/>
      <c r="H23" s="1"/>
      <c r="I23" s="1"/>
      <c r="J23" s="78"/>
      <c r="K23" s="71">
        <v>1</v>
      </c>
      <c r="L23" s="1"/>
      <c r="M23" s="113"/>
      <c r="N23" s="1"/>
      <c r="O23" s="113"/>
      <c r="P23" s="1"/>
      <c r="Q23" s="106"/>
    </row>
    <row r="24" spans="1:21" x14ac:dyDescent="0.25">
      <c r="A24" s="105">
        <v>98</v>
      </c>
      <c r="B24" s="100" t="s">
        <v>15</v>
      </c>
      <c r="C24" s="100">
        <v>157</v>
      </c>
      <c r="D24" s="100">
        <v>159</v>
      </c>
      <c r="E24" s="102">
        <v>2</v>
      </c>
      <c r="F24" s="100">
        <v>160</v>
      </c>
      <c r="G24" s="102">
        <f>(F24-D24)</f>
        <v>1</v>
      </c>
      <c r="H24" s="100">
        <v>264</v>
      </c>
      <c r="I24" s="100">
        <v>18</v>
      </c>
      <c r="J24" s="103">
        <v>279</v>
      </c>
      <c r="K24" s="104">
        <v>15</v>
      </c>
      <c r="L24" s="106">
        <v>294</v>
      </c>
      <c r="M24" s="115">
        <f t="shared" si="8"/>
        <v>15</v>
      </c>
      <c r="N24" s="106">
        <v>498</v>
      </c>
      <c r="O24" s="115">
        <f>SUM(N24-L24)</f>
        <v>204</v>
      </c>
      <c r="P24" s="106">
        <v>514</v>
      </c>
      <c r="Q24" s="115">
        <v>16</v>
      </c>
      <c r="R24" s="157" t="s">
        <v>151</v>
      </c>
    </row>
    <row r="25" spans="1:21" x14ac:dyDescent="0.25">
      <c r="A25" s="15">
        <v>100</v>
      </c>
      <c r="B25" s="16" t="s">
        <v>16</v>
      </c>
      <c r="C25" s="17">
        <v>205</v>
      </c>
      <c r="D25" s="17">
        <v>235</v>
      </c>
      <c r="E25" s="18">
        <f>(D25-C25)</f>
        <v>30</v>
      </c>
      <c r="F25" s="17">
        <v>246</v>
      </c>
      <c r="G25" s="18">
        <f>(F25-D25)</f>
        <v>11</v>
      </c>
      <c r="H25" s="17">
        <v>13</v>
      </c>
      <c r="I25" s="76">
        <v>13</v>
      </c>
      <c r="J25" s="77">
        <v>13.5</v>
      </c>
      <c r="K25" s="57">
        <v>1</v>
      </c>
      <c r="L25" s="53">
        <v>22</v>
      </c>
      <c r="M25" s="115">
        <v>8</v>
      </c>
      <c r="N25" s="53">
        <v>32</v>
      </c>
      <c r="O25" s="115">
        <f>SUM(N25-L25)</f>
        <v>10</v>
      </c>
      <c r="P25" s="53">
        <v>53</v>
      </c>
      <c r="Q25" s="115">
        <f>SUM(P25-N25)</f>
        <v>21</v>
      </c>
      <c r="R25" t="s">
        <v>152</v>
      </c>
    </row>
    <row r="26" spans="1:21" x14ac:dyDescent="0.25">
      <c r="A26" s="4"/>
      <c r="B26" s="4"/>
      <c r="C26" s="4"/>
      <c r="D26" s="4"/>
      <c r="E26" s="4"/>
      <c r="F26" s="4"/>
      <c r="G26" s="4"/>
      <c r="H26" s="69" t="s">
        <v>67</v>
      </c>
      <c r="I26" s="1"/>
      <c r="J26" s="78"/>
      <c r="K26" s="71">
        <v>16</v>
      </c>
      <c r="L26" s="1"/>
      <c r="M26" s="113"/>
      <c r="N26" s="1"/>
      <c r="O26" s="106"/>
      <c r="P26" s="1"/>
      <c r="Q26" s="106"/>
    </row>
    <row r="27" spans="1:21" x14ac:dyDescent="0.25">
      <c r="A27" s="15">
        <v>149</v>
      </c>
      <c r="B27" s="16" t="s">
        <v>18</v>
      </c>
      <c r="C27" s="17">
        <v>671</v>
      </c>
      <c r="D27" s="17">
        <v>736</v>
      </c>
      <c r="E27" s="18">
        <f>(D27-C27)</f>
        <v>65</v>
      </c>
      <c r="F27" s="17">
        <v>4</v>
      </c>
      <c r="G27" s="18">
        <v>4</v>
      </c>
      <c r="H27" s="17">
        <v>54</v>
      </c>
      <c r="I27" s="76">
        <v>51</v>
      </c>
      <c r="J27" s="77">
        <v>75.400000000000006</v>
      </c>
      <c r="K27" s="57">
        <v>21</v>
      </c>
      <c r="L27" s="53">
        <v>115</v>
      </c>
      <c r="M27" s="115">
        <v>40</v>
      </c>
      <c r="N27" s="53">
        <v>127.8</v>
      </c>
      <c r="O27" s="115">
        <v>13</v>
      </c>
      <c r="P27" s="53">
        <v>166</v>
      </c>
      <c r="Q27" s="115">
        <v>38</v>
      </c>
    </row>
    <row r="28" spans="1:21" x14ac:dyDescent="0.25">
      <c r="A28" s="15">
        <v>39</v>
      </c>
      <c r="B28" s="16" t="s">
        <v>13</v>
      </c>
      <c r="C28" s="17">
        <v>707</v>
      </c>
      <c r="D28" s="17">
        <v>733</v>
      </c>
      <c r="E28" s="18">
        <f>(D28-C28)</f>
        <v>26</v>
      </c>
      <c r="F28" s="17">
        <v>733</v>
      </c>
      <c r="G28" s="18">
        <f>(F28-D28)</f>
        <v>0</v>
      </c>
      <c r="H28" s="17">
        <v>743</v>
      </c>
      <c r="I28" s="76">
        <v>10</v>
      </c>
      <c r="J28" s="77">
        <v>754</v>
      </c>
      <c r="K28" s="57">
        <v>2</v>
      </c>
      <c r="L28" s="53">
        <v>773</v>
      </c>
      <c r="M28" s="115">
        <f t="shared" si="8"/>
        <v>19</v>
      </c>
      <c r="N28" s="106">
        <v>773</v>
      </c>
      <c r="O28" s="115">
        <v>0</v>
      </c>
      <c r="P28" s="106" t="s">
        <v>142</v>
      </c>
      <c r="Q28" s="115">
        <v>13</v>
      </c>
      <c r="R28" s="157" t="s">
        <v>143</v>
      </c>
      <c r="S28" s="157"/>
    </row>
    <row r="29" spans="1:21" x14ac:dyDescent="0.25">
      <c r="A29" s="116">
        <v>41</v>
      </c>
      <c r="B29" s="100" t="s">
        <v>25</v>
      </c>
      <c r="C29" s="100">
        <v>31</v>
      </c>
      <c r="D29" s="100">
        <v>101</v>
      </c>
      <c r="E29" s="102">
        <v>70</v>
      </c>
      <c r="F29" s="100">
        <v>109</v>
      </c>
      <c r="G29" s="102">
        <v>8</v>
      </c>
      <c r="H29" s="100">
        <v>140</v>
      </c>
      <c r="I29" s="100">
        <v>31</v>
      </c>
      <c r="J29" s="103">
        <v>144.69999999999999</v>
      </c>
      <c r="K29" s="104">
        <v>5</v>
      </c>
      <c r="L29" s="132" t="s">
        <v>135</v>
      </c>
      <c r="M29" s="134">
        <v>14</v>
      </c>
      <c r="N29" s="160">
        <v>185.5</v>
      </c>
      <c r="O29" s="115">
        <v>27</v>
      </c>
      <c r="P29" s="160">
        <v>216</v>
      </c>
      <c r="Q29" s="115">
        <v>30</v>
      </c>
      <c r="R29" s="167"/>
      <c r="S29" s="167"/>
      <c r="T29" s="158"/>
    </row>
    <row r="30" spans="1:21" x14ac:dyDescent="0.25">
      <c r="A30" s="4"/>
      <c r="B30" s="4"/>
      <c r="C30" s="4"/>
      <c r="D30" s="4"/>
      <c r="E30" s="4"/>
      <c r="F30" s="4"/>
      <c r="G30" s="4"/>
      <c r="H30" s="69" t="s">
        <v>68</v>
      </c>
      <c r="I30" s="1"/>
      <c r="J30" s="78"/>
      <c r="K30" s="71">
        <v>28</v>
      </c>
      <c r="L30" s="1"/>
      <c r="M30" s="113"/>
      <c r="N30" s="1"/>
      <c r="O30" s="106"/>
      <c r="P30" s="1"/>
      <c r="Q30" s="106">
        <f>SUM(Q27:Q29)</f>
        <v>81</v>
      </c>
      <c r="R30" s="181">
        <v>70</v>
      </c>
      <c r="S30" s="174">
        <v>11</v>
      </c>
      <c r="U30" t="s">
        <v>154</v>
      </c>
    </row>
    <row r="31" spans="1:21" x14ac:dyDescent="0.25">
      <c r="A31" s="15"/>
      <c r="B31" s="16" t="s">
        <v>17</v>
      </c>
      <c r="C31" s="17">
        <v>187</v>
      </c>
      <c r="D31" s="17">
        <v>197</v>
      </c>
      <c r="E31" s="18">
        <f>(D31-C31)</f>
        <v>10</v>
      </c>
      <c r="F31" s="17">
        <v>200</v>
      </c>
      <c r="G31" s="18">
        <f>(F31-D31)</f>
        <v>3</v>
      </c>
      <c r="H31" s="17">
        <v>212</v>
      </c>
      <c r="I31" s="76">
        <v>12</v>
      </c>
      <c r="J31" s="77">
        <v>216</v>
      </c>
      <c r="K31" s="57">
        <v>4</v>
      </c>
      <c r="L31" s="53">
        <v>231</v>
      </c>
      <c r="M31" s="115">
        <v>15</v>
      </c>
      <c r="N31" s="53">
        <v>238</v>
      </c>
      <c r="O31" s="115">
        <f t="shared" ref="O31:O41" si="10">SUM(N31-L31)</f>
        <v>7</v>
      </c>
      <c r="P31" s="53">
        <v>255</v>
      </c>
      <c r="Q31" s="115">
        <f t="shared" ref="Q31:Q39" si="11">SUM(P31-N31)</f>
        <v>17</v>
      </c>
    </row>
    <row r="32" spans="1:21" x14ac:dyDescent="0.25">
      <c r="A32" s="15">
        <v>49</v>
      </c>
      <c r="B32" s="16" t="s">
        <v>11</v>
      </c>
      <c r="C32" s="17">
        <v>9</v>
      </c>
      <c r="D32" s="17">
        <v>22</v>
      </c>
      <c r="E32" s="18">
        <f>(D32-C32)</f>
        <v>13</v>
      </c>
      <c r="F32" s="17">
        <v>22</v>
      </c>
      <c r="G32" s="18">
        <f>(F32-D32)</f>
        <v>0</v>
      </c>
      <c r="H32" s="17">
        <v>33</v>
      </c>
      <c r="I32" s="76">
        <v>11</v>
      </c>
      <c r="J32" s="77">
        <v>33</v>
      </c>
      <c r="K32" s="57">
        <v>0</v>
      </c>
      <c r="L32" s="53">
        <v>42</v>
      </c>
      <c r="M32" s="115">
        <f t="shared" si="8"/>
        <v>9</v>
      </c>
      <c r="N32" s="53">
        <v>43</v>
      </c>
      <c r="O32" s="115">
        <f t="shared" si="10"/>
        <v>1</v>
      </c>
      <c r="P32" s="53">
        <v>52</v>
      </c>
      <c r="Q32" s="115">
        <f t="shared" si="11"/>
        <v>9</v>
      </c>
    </row>
    <row r="33" spans="1:20" x14ac:dyDescent="0.25">
      <c r="A33" s="15">
        <v>48</v>
      </c>
      <c r="B33" s="16" t="s">
        <v>90</v>
      </c>
      <c r="C33" s="17">
        <v>147</v>
      </c>
      <c r="D33" s="17">
        <v>160</v>
      </c>
      <c r="E33" s="18">
        <f>(D33-C33)</f>
        <v>13</v>
      </c>
      <c r="F33" s="17">
        <v>161</v>
      </c>
      <c r="G33" s="18">
        <f>(F33-D33)</f>
        <v>1</v>
      </c>
      <c r="H33" s="17">
        <v>176</v>
      </c>
      <c r="I33" s="76">
        <v>16</v>
      </c>
      <c r="J33" s="77">
        <v>197</v>
      </c>
      <c r="K33" s="57">
        <v>20</v>
      </c>
      <c r="L33" s="53">
        <v>217</v>
      </c>
      <c r="M33" s="115">
        <v>20</v>
      </c>
      <c r="N33" s="53">
        <v>254</v>
      </c>
      <c r="O33" s="115">
        <f t="shared" si="10"/>
        <v>37</v>
      </c>
      <c r="P33" s="53">
        <v>279</v>
      </c>
      <c r="Q33" s="115">
        <f>SUM(P33-N33)</f>
        <v>25</v>
      </c>
    </row>
    <row r="34" spans="1:20" x14ac:dyDescent="0.25">
      <c r="A34" s="105">
        <v>78</v>
      </c>
      <c r="B34" s="100" t="s">
        <v>19</v>
      </c>
      <c r="C34" s="100">
        <v>1191</v>
      </c>
      <c r="D34" s="100">
        <v>1226</v>
      </c>
      <c r="E34" s="102">
        <f>(D34-C34)</f>
        <v>35</v>
      </c>
      <c r="F34" s="100">
        <v>1251</v>
      </c>
      <c r="G34" s="102">
        <f>(F34-D34)</f>
        <v>25</v>
      </c>
      <c r="H34" s="100">
        <v>1277</v>
      </c>
      <c r="I34" s="100">
        <v>26</v>
      </c>
      <c r="J34" s="103">
        <v>1302</v>
      </c>
      <c r="K34" s="104">
        <v>25</v>
      </c>
      <c r="L34" s="106">
        <v>1322</v>
      </c>
      <c r="M34" s="115">
        <f t="shared" si="8"/>
        <v>20</v>
      </c>
      <c r="N34" s="106">
        <v>1351</v>
      </c>
      <c r="O34" s="115">
        <f t="shared" si="10"/>
        <v>29</v>
      </c>
      <c r="P34" s="106">
        <v>1372</v>
      </c>
      <c r="Q34" s="115">
        <f>SUM(P34-N34)</f>
        <v>21</v>
      </c>
    </row>
    <row r="35" spans="1:20" x14ac:dyDescent="0.25">
      <c r="A35" s="105">
        <v>50</v>
      </c>
      <c r="B35" s="100" t="s">
        <v>23</v>
      </c>
      <c r="C35" s="100">
        <v>6</v>
      </c>
      <c r="D35" s="100">
        <v>10</v>
      </c>
      <c r="E35" s="102"/>
      <c r="F35" s="100">
        <v>10</v>
      </c>
      <c r="G35" s="102">
        <v>10</v>
      </c>
      <c r="H35" s="132" t="s">
        <v>69</v>
      </c>
      <c r="I35" s="100">
        <v>22</v>
      </c>
      <c r="J35" s="110" t="s">
        <v>73</v>
      </c>
      <c r="K35" s="104">
        <v>3</v>
      </c>
      <c r="L35" s="106">
        <v>54</v>
      </c>
      <c r="M35" s="115">
        <v>29</v>
      </c>
      <c r="N35" s="100">
        <v>85</v>
      </c>
      <c r="O35" s="115">
        <v>43</v>
      </c>
      <c r="P35" s="100">
        <v>105</v>
      </c>
      <c r="Q35" s="115">
        <f>SUM(P35-N35)</f>
        <v>20</v>
      </c>
      <c r="T35" s="158"/>
    </row>
    <row r="36" spans="1:20" x14ac:dyDescent="0.25">
      <c r="A36" s="4"/>
      <c r="B36" s="4"/>
      <c r="C36" s="4"/>
      <c r="D36" s="4"/>
      <c r="E36" s="4"/>
      <c r="F36" s="4"/>
      <c r="G36" s="4"/>
      <c r="H36" s="1"/>
      <c r="I36" s="1"/>
      <c r="J36" s="78"/>
      <c r="K36" s="71">
        <v>52</v>
      </c>
      <c r="L36" s="1"/>
      <c r="M36" s="3"/>
      <c r="N36" s="1"/>
      <c r="O36" s="106">
        <f>SUM(O31:O35)</f>
        <v>117</v>
      </c>
      <c r="P36" s="1"/>
      <c r="Q36" s="106">
        <f>SUM(Q31:Q35)</f>
        <v>92</v>
      </c>
      <c r="R36" s="181">
        <v>126</v>
      </c>
      <c r="S36" s="157">
        <v>34</v>
      </c>
    </row>
    <row r="37" spans="1:20" x14ac:dyDescent="0.25">
      <c r="A37" s="52">
        <v>137</v>
      </c>
      <c r="B37" s="53" t="s">
        <v>14</v>
      </c>
      <c r="C37" s="56">
        <v>895</v>
      </c>
      <c r="D37" s="56">
        <v>932</v>
      </c>
      <c r="E37" s="57">
        <f>(D37-C37)</f>
        <v>37</v>
      </c>
      <c r="F37" s="56">
        <v>944</v>
      </c>
      <c r="G37" s="57">
        <f>(F37-D37)</f>
        <v>12</v>
      </c>
      <c r="H37" s="56">
        <v>960</v>
      </c>
      <c r="I37" s="79">
        <v>16</v>
      </c>
      <c r="J37" s="77" t="s">
        <v>74</v>
      </c>
      <c r="K37" s="57">
        <v>12</v>
      </c>
      <c r="L37" s="53" t="s">
        <v>134</v>
      </c>
      <c r="M37" s="115">
        <v>11</v>
      </c>
      <c r="N37" s="16" t="s">
        <v>133</v>
      </c>
      <c r="O37" s="115">
        <v>14</v>
      </c>
      <c r="P37" s="16">
        <v>44</v>
      </c>
      <c r="Q37" s="115">
        <v>15</v>
      </c>
      <c r="R37" s="157" t="s">
        <v>145</v>
      </c>
    </row>
    <row r="38" spans="1:20" x14ac:dyDescent="0.25">
      <c r="A38" s="59"/>
      <c r="B38" s="37"/>
      <c r="C38" s="3"/>
      <c r="D38" s="3"/>
      <c r="E38" s="55"/>
      <c r="F38" s="3"/>
      <c r="G38" s="55"/>
      <c r="H38" s="3"/>
      <c r="I38" s="3"/>
      <c r="J38" s="69" t="s">
        <v>75</v>
      </c>
      <c r="K38" s="55"/>
      <c r="L38" s="1"/>
      <c r="M38" s="113"/>
      <c r="N38" s="1"/>
      <c r="O38" s="106"/>
      <c r="P38" s="1"/>
      <c r="Q38" s="106"/>
    </row>
    <row r="39" spans="1:20" x14ac:dyDescent="0.25">
      <c r="A39" s="107">
        <v>44</v>
      </c>
      <c r="B39" s="106" t="s">
        <v>93</v>
      </c>
      <c r="C39" s="106">
        <v>56</v>
      </c>
      <c r="D39" s="106">
        <v>58</v>
      </c>
      <c r="E39" s="104">
        <f>(D39-C39)</f>
        <v>2</v>
      </c>
      <c r="F39" s="106">
        <v>58</v>
      </c>
      <c r="G39" s="104">
        <f>(F39-D39)</f>
        <v>0</v>
      </c>
      <c r="H39" s="106">
        <v>59</v>
      </c>
      <c r="I39" s="106">
        <v>1</v>
      </c>
      <c r="J39" s="103">
        <v>59.22</v>
      </c>
      <c r="K39" s="104">
        <v>1</v>
      </c>
      <c r="L39" s="106">
        <v>2</v>
      </c>
      <c r="M39" s="115">
        <v>1</v>
      </c>
      <c r="N39" s="106">
        <v>3</v>
      </c>
      <c r="O39" s="115">
        <f t="shared" si="10"/>
        <v>1</v>
      </c>
      <c r="P39" s="106">
        <v>8</v>
      </c>
      <c r="Q39" s="115">
        <f t="shared" si="11"/>
        <v>5</v>
      </c>
      <c r="R39" t="s">
        <v>152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75"/>
      <c r="L40" s="1"/>
      <c r="M40" s="113"/>
      <c r="N40" s="1"/>
      <c r="O40" s="106"/>
      <c r="P40" s="1"/>
      <c r="Q40" s="106"/>
    </row>
    <row r="41" spans="1:20" x14ac:dyDescent="0.25">
      <c r="A41" s="24">
        <v>64</v>
      </c>
      <c r="B41" s="25" t="s">
        <v>20</v>
      </c>
      <c r="C41" s="26">
        <v>87</v>
      </c>
      <c r="D41" s="26">
        <v>95</v>
      </c>
      <c r="E41" s="27">
        <f>(D41-C41)</f>
        <v>8</v>
      </c>
      <c r="F41" s="26">
        <v>95</v>
      </c>
      <c r="G41" s="27">
        <f>(F41-D41)</f>
        <v>0</v>
      </c>
      <c r="H41" s="17">
        <v>97</v>
      </c>
      <c r="I41" s="76">
        <v>2</v>
      </c>
      <c r="J41" s="77">
        <v>98</v>
      </c>
      <c r="K41" s="57">
        <v>1</v>
      </c>
      <c r="L41" s="53">
        <v>100</v>
      </c>
      <c r="M41" s="115">
        <f t="shared" si="8"/>
        <v>2</v>
      </c>
      <c r="N41" s="53">
        <v>100</v>
      </c>
      <c r="O41" s="115">
        <f t="shared" si="10"/>
        <v>0</v>
      </c>
      <c r="P41" s="53">
        <v>104</v>
      </c>
      <c r="Q41" s="115">
        <v>4</v>
      </c>
      <c r="R41" t="s">
        <v>153</v>
      </c>
      <c r="S41" t="s">
        <v>156</v>
      </c>
    </row>
    <row r="42" spans="1:20" x14ac:dyDescent="0.25">
      <c r="A42" s="58"/>
      <c r="B42" s="65" t="s">
        <v>82</v>
      </c>
      <c r="C42" s="65"/>
      <c r="D42" s="65"/>
      <c r="E42" s="63">
        <f>SUM(E18:E41)</f>
        <v>359</v>
      </c>
      <c r="F42" s="63"/>
      <c r="G42" s="63">
        <f>SUM(G18:G41)</f>
        <v>77</v>
      </c>
      <c r="H42" s="80"/>
      <c r="I42" s="80">
        <f>SUM(I18:I41)</f>
        <v>259</v>
      </c>
      <c r="J42" s="80"/>
      <c r="K42" s="80">
        <f>(K21+K23+K26+K30+K36++K37+K41+K39)</f>
        <v>113</v>
      </c>
      <c r="L42" s="73"/>
      <c r="M42" s="114">
        <f>SUM(M18:M20,M22,M24:M25,M27:M29,M31:M34,M35,M37,M39,M41)</f>
        <v>224</v>
      </c>
      <c r="N42" s="114"/>
      <c r="O42" s="114">
        <f>SUM(O18:O20,O22,O24:O25,O27:O29,O31:O34,O35,O37,O39,O41)</f>
        <v>386</v>
      </c>
      <c r="P42" s="114"/>
      <c r="Q42" s="114">
        <f>SUM(Q18:Q20,Q22,Q24:Q25,Q27:Q29,Q31:Q34,Q35,Q37,Q39,Q41)</f>
        <v>259</v>
      </c>
      <c r="R42" s="183">
        <f>SUM(Q42,S20,S36)</f>
        <v>305</v>
      </c>
    </row>
    <row r="43" spans="1:20" x14ac:dyDescent="0.25">
      <c r="A43" s="58"/>
      <c r="B43" s="154"/>
      <c r="C43" s="154"/>
      <c r="D43" s="154"/>
      <c r="E43" s="21"/>
      <c r="F43" s="21"/>
      <c r="G43" s="21"/>
      <c r="H43" s="55"/>
      <c r="I43" s="55"/>
      <c r="J43" s="55"/>
      <c r="K43" s="55"/>
      <c r="L43" s="99"/>
      <c r="M43" s="113"/>
      <c r="N43" s="99"/>
      <c r="O43" s="113"/>
      <c r="P43" s="99"/>
      <c r="Q43" s="113"/>
    </row>
    <row r="44" spans="1:20" x14ac:dyDescent="0.25">
      <c r="A44" s="11"/>
      <c r="B44" s="152"/>
      <c r="C44" s="5"/>
      <c r="D44" s="5"/>
      <c r="E44" s="6" t="s">
        <v>79</v>
      </c>
      <c r="F44" s="4"/>
      <c r="G44" s="6" t="s">
        <v>80</v>
      </c>
      <c r="H44" s="1"/>
      <c r="I44" s="6" t="s">
        <v>80</v>
      </c>
      <c r="J44" s="1"/>
      <c r="K44" s="6" t="s">
        <v>80</v>
      </c>
      <c r="L44" s="1"/>
      <c r="M44" s="6" t="s">
        <v>80</v>
      </c>
      <c r="N44" s="1"/>
      <c r="O44" s="6" t="s">
        <v>80</v>
      </c>
      <c r="P44" s="1"/>
      <c r="Q44" s="6" t="s">
        <v>80</v>
      </c>
    </row>
    <row r="45" spans="1:20" ht="45" x14ac:dyDescent="0.25">
      <c r="A45" s="7" t="s">
        <v>0</v>
      </c>
      <c r="B45" s="8" t="s">
        <v>1</v>
      </c>
      <c r="C45" s="9" t="s">
        <v>2</v>
      </c>
      <c r="D45" s="9" t="s">
        <v>46</v>
      </c>
      <c r="E45" s="92" t="s">
        <v>91</v>
      </c>
      <c r="F45" s="60" t="s">
        <v>51</v>
      </c>
      <c r="G45" s="92" t="s">
        <v>89</v>
      </c>
      <c r="H45" s="60" t="s">
        <v>84</v>
      </c>
      <c r="I45" s="92" t="s">
        <v>65</v>
      </c>
      <c r="J45" s="60" t="s">
        <v>85</v>
      </c>
      <c r="K45" s="92" t="s">
        <v>71</v>
      </c>
      <c r="L45" s="97" t="s">
        <v>92</v>
      </c>
      <c r="M45" s="92" t="s">
        <v>95</v>
      </c>
      <c r="N45" s="97" t="s">
        <v>131</v>
      </c>
      <c r="O45" s="92" t="s">
        <v>132</v>
      </c>
      <c r="P45" s="97" t="s">
        <v>131</v>
      </c>
      <c r="Q45" s="92" t="s">
        <v>132</v>
      </c>
    </row>
    <row r="46" spans="1:20" x14ac:dyDescent="0.25">
      <c r="A46" s="11"/>
      <c r="B46" s="11" t="s">
        <v>26</v>
      </c>
      <c r="C46" s="28"/>
      <c r="D46" s="28"/>
      <c r="E46" s="29"/>
      <c r="F46" s="30"/>
      <c r="G46" s="29"/>
      <c r="H46" s="1"/>
      <c r="I46" s="1"/>
      <c r="J46" s="78"/>
      <c r="K46" s="71"/>
      <c r="L46" s="1"/>
      <c r="M46" s="99"/>
      <c r="N46" s="1"/>
      <c r="O46" s="99"/>
      <c r="P46" s="1"/>
      <c r="Q46" s="99"/>
    </row>
    <row r="47" spans="1:20" x14ac:dyDescent="0.25">
      <c r="A47" s="105">
        <v>52</v>
      </c>
      <c r="B47" s="100" t="s">
        <v>28</v>
      </c>
      <c r="C47" s="100">
        <v>21</v>
      </c>
      <c r="D47" s="100">
        <v>21</v>
      </c>
      <c r="E47" s="102">
        <f>(D47-C47)</f>
        <v>0</v>
      </c>
      <c r="F47" s="100">
        <v>21</v>
      </c>
      <c r="G47" s="102">
        <f>(F47-D47)</f>
        <v>0</v>
      </c>
      <c r="H47" s="100">
        <v>0</v>
      </c>
      <c r="I47" s="102">
        <v>0</v>
      </c>
      <c r="J47" s="103" t="s">
        <v>76</v>
      </c>
      <c r="K47" s="104">
        <v>0</v>
      </c>
      <c r="L47" s="106" t="s">
        <v>96</v>
      </c>
      <c r="M47" s="115">
        <v>0</v>
      </c>
      <c r="N47" s="106" t="s">
        <v>96</v>
      </c>
      <c r="O47" s="115">
        <v>0</v>
      </c>
      <c r="P47" s="106" t="s">
        <v>96</v>
      </c>
      <c r="Q47" s="115">
        <v>0</v>
      </c>
    </row>
    <row r="48" spans="1:20" x14ac:dyDescent="0.25">
      <c r="A48" s="15">
        <v>103</v>
      </c>
      <c r="B48" s="16" t="s">
        <v>27</v>
      </c>
      <c r="C48" s="17">
        <v>170</v>
      </c>
      <c r="D48" s="17">
        <v>182</v>
      </c>
      <c r="E48" s="18">
        <f>(D48-C48)</f>
        <v>12</v>
      </c>
      <c r="F48" s="17">
        <v>182</v>
      </c>
      <c r="G48" s="18">
        <f>(F48-D48)</f>
        <v>0</v>
      </c>
      <c r="H48" s="17">
        <v>187</v>
      </c>
      <c r="I48" s="18">
        <v>5</v>
      </c>
      <c r="J48" s="77">
        <v>188</v>
      </c>
      <c r="K48" s="57">
        <v>1</v>
      </c>
      <c r="L48" s="53">
        <v>192</v>
      </c>
      <c r="M48" s="115">
        <f t="shared" si="8"/>
        <v>4</v>
      </c>
      <c r="N48" s="53">
        <v>193</v>
      </c>
      <c r="O48" s="115">
        <f>SUM(N48-L48)</f>
        <v>1</v>
      </c>
      <c r="P48" s="53">
        <v>197</v>
      </c>
      <c r="Q48" s="115">
        <f>SUM(P48-N48)</f>
        <v>4</v>
      </c>
      <c r="R48">
        <v>18</v>
      </c>
      <c r="S48" s="157">
        <v>9</v>
      </c>
    </row>
    <row r="49" spans="1:19" x14ac:dyDescent="0.25">
      <c r="A49" s="105">
        <v>53</v>
      </c>
      <c r="B49" s="100" t="s">
        <v>29</v>
      </c>
      <c r="C49" s="100">
        <v>2</v>
      </c>
      <c r="D49" s="111">
        <v>3</v>
      </c>
      <c r="E49" s="102">
        <v>39</v>
      </c>
      <c r="F49" s="111">
        <v>3</v>
      </c>
      <c r="G49" s="102">
        <f>(F49-D49)</f>
        <v>0</v>
      </c>
      <c r="H49" s="112" t="s">
        <v>70</v>
      </c>
      <c r="I49" s="102">
        <v>411</v>
      </c>
      <c r="J49" s="110" t="s">
        <v>77</v>
      </c>
      <c r="K49" s="104">
        <v>1</v>
      </c>
      <c r="L49" s="106">
        <v>414</v>
      </c>
      <c r="M49" s="115">
        <v>2</v>
      </c>
      <c r="N49" s="106">
        <v>419</v>
      </c>
      <c r="O49" s="115">
        <v>5</v>
      </c>
      <c r="P49" s="106">
        <v>5</v>
      </c>
      <c r="Q49" s="115">
        <v>5</v>
      </c>
      <c r="R49" s="157" t="s">
        <v>146</v>
      </c>
    </row>
    <row r="50" spans="1:19" x14ac:dyDescent="0.25">
      <c r="A50" s="105">
        <v>66</v>
      </c>
      <c r="B50" s="100" t="s">
        <v>129</v>
      </c>
      <c r="C50" s="100">
        <v>235</v>
      </c>
      <c r="D50" s="100">
        <v>246</v>
      </c>
      <c r="E50" s="102">
        <f>(D50-C50)</f>
        <v>11</v>
      </c>
      <c r="F50" s="100">
        <v>247</v>
      </c>
      <c r="G50" s="102">
        <f>(F50-D50)</f>
        <v>1</v>
      </c>
      <c r="H50" s="100">
        <v>262</v>
      </c>
      <c r="I50" s="102">
        <v>15</v>
      </c>
      <c r="J50" s="103">
        <v>263</v>
      </c>
      <c r="K50" s="104">
        <v>1</v>
      </c>
      <c r="L50" s="106">
        <v>279</v>
      </c>
      <c r="M50" s="115">
        <v>16</v>
      </c>
      <c r="N50" s="106">
        <v>282</v>
      </c>
      <c r="O50" s="115">
        <f t="shared" ref="O50:O51" si="12">SUM(N50-L50)</f>
        <v>3</v>
      </c>
      <c r="P50" s="106">
        <v>296</v>
      </c>
      <c r="Q50" s="115">
        <v>14</v>
      </c>
      <c r="R50" t="s">
        <v>152</v>
      </c>
      <c r="S50" s="166"/>
    </row>
    <row r="51" spans="1:19" x14ac:dyDescent="0.25">
      <c r="A51" s="105">
        <v>67</v>
      </c>
      <c r="B51" s="122" t="s">
        <v>31</v>
      </c>
      <c r="C51" s="122">
        <v>142</v>
      </c>
      <c r="D51" s="122">
        <v>159</v>
      </c>
      <c r="E51" s="123">
        <f>(D51-C51)</f>
        <v>17</v>
      </c>
      <c r="F51" s="122">
        <v>159</v>
      </c>
      <c r="G51" s="123">
        <f>(F51-D51)</f>
        <v>0</v>
      </c>
      <c r="H51" s="122">
        <v>172</v>
      </c>
      <c r="I51" s="123">
        <v>13</v>
      </c>
      <c r="J51" s="124">
        <v>179</v>
      </c>
      <c r="K51" s="125">
        <v>7</v>
      </c>
      <c r="L51" s="106">
        <v>203</v>
      </c>
      <c r="M51" s="115">
        <f t="shared" si="8"/>
        <v>24</v>
      </c>
      <c r="N51" s="106">
        <v>211</v>
      </c>
      <c r="O51" s="115">
        <f t="shared" si="12"/>
        <v>8</v>
      </c>
      <c r="P51" s="106">
        <v>241</v>
      </c>
      <c r="Q51" s="115">
        <v>30</v>
      </c>
      <c r="R51" t="s">
        <v>152</v>
      </c>
    </row>
    <row r="52" spans="1:19" x14ac:dyDescent="0.25">
      <c r="A52" s="11"/>
      <c r="B52" s="65" t="s">
        <v>83</v>
      </c>
      <c r="C52" s="62"/>
      <c r="D52" s="62"/>
      <c r="E52" s="63">
        <f>SUM(E47:E51)</f>
        <v>79</v>
      </c>
      <c r="F52" s="63"/>
      <c r="G52" s="63">
        <f t="shared" ref="G52" si="13">SUM(G47:G51)</f>
        <v>1</v>
      </c>
      <c r="H52" s="83"/>
      <c r="I52" s="63">
        <f>SUM(I47:I51)</f>
        <v>444</v>
      </c>
      <c r="J52" s="84"/>
      <c r="K52" s="80">
        <f>SUM(K47:K51)</f>
        <v>10</v>
      </c>
      <c r="L52" s="73"/>
      <c r="M52" s="114">
        <f>SUM(M47:M51)</f>
        <v>46</v>
      </c>
      <c r="N52" s="114"/>
      <c r="O52" s="114">
        <f>SUM(O47:O51)</f>
        <v>17</v>
      </c>
      <c r="P52" s="114"/>
      <c r="Q52" s="114">
        <f>SUM(Q47:Q51)</f>
        <v>53</v>
      </c>
      <c r="R52" s="183">
        <f>SUM(Q52,S48)</f>
        <v>62</v>
      </c>
    </row>
    <row r="53" spans="1:19" x14ac:dyDescent="0.25">
      <c r="A53" s="4"/>
      <c r="B53" s="4"/>
      <c r="C53" s="4"/>
      <c r="D53" s="4"/>
      <c r="E53" s="4"/>
      <c r="F53" s="4"/>
      <c r="G53" s="4"/>
      <c r="H53" s="1"/>
      <c r="I53" s="1"/>
      <c r="J53" s="1"/>
      <c r="K53" s="71"/>
      <c r="L53" s="1"/>
      <c r="M53" s="99"/>
      <c r="N53" s="1"/>
      <c r="O53" s="99"/>
      <c r="P53" s="1"/>
      <c r="Q53" s="99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9"/>
      <c r="N54" s="1"/>
      <c r="O54" s="99"/>
      <c r="P54" s="1"/>
      <c r="Q54" s="99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9"/>
      <c r="N55" s="1"/>
      <c r="O55" s="99"/>
      <c r="P55" s="1"/>
      <c r="Q55" s="99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99"/>
      <c r="N56" s="1"/>
      <c r="O56" s="99"/>
      <c r="P56" s="1"/>
      <c r="Q56" s="99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9"/>
      <c r="N57" s="1"/>
      <c r="O57" s="99"/>
      <c r="P57" s="1"/>
      <c r="Q57" s="99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9"/>
      <c r="N58" s="1"/>
      <c r="O58" s="99"/>
      <c r="P58" s="1"/>
      <c r="Q58" s="99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9"/>
      <c r="N59" s="1"/>
      <c r="O59" s="99"/>
      <c r="P59" s="1"/>
      <c r="Q59" s="99"/>
    </row>
    <row r="60" spans="1:19" x14ac:dyDescent="0.25">
      <c r="A60" s="4"/>
      <c r="B60" s="5"/>
      <c r="C60" s="5"/>
      <c r="D60" s="5"/>
      <c r="E60" s="6" t="s">
        <v>79</v>
      </c>
      <c r="F60" s="4"/>
      <c r="G60" s="6" t="s">
        <v>80</v>
      </c>
      <c r="H60" s="1"/>
      <c r="I60" s="6" t="s">
        <v>80</v>
      </c>
      <c r="J60" s="1"/>
      <c r="K60" s="21" t="s">
        <v>80</v>
      </c>
      <c r="L60" s="1"/>
      <c r="M60" s="6" t="s">
        <v>80</v>
      </c>
      <c r="N60" s="1"/>
      <c r="O60" s="6" t="s">
        <v>80</v>
      </c>
      <c r="P60" s="1"/>
      <c r="Q60" s="6" t="s">
        <v>80</v>
      </c>
    </row>
    <row r="61" spans="1:19" ht="45" x14ac:dyDescent="0.25">
      <c r="A61" s="7" t="s">
        <v>0</v>
      </c>
      <c r="B61" s="8" t="s">
        <v>1</v>
      </c>
      <c r="C61" s="9" t="s">
        <v>2</v>
      </c>
      <c r="D61" s="9" t="s">
        <v>46</v>
      </c>
      <c r="E61" s="92" t="s">
        <v>91</v>
      </c>
      <c r="F61" s="60" t="s">
        <v>51</v>
      </c>
      <c r="G61" s="92" t="s">
        <v>89</v>
      </c>
      <c r="H61" s="60" t="s">
        <v>84</v>
      </c>
      <c r="I61" s="92" t="s">
        <v>65</v>
      </c>
      <c r="J61" s="60" t="s">
        <v>85</v>
      </c>
      <c r="K61" s="92" t="s">
        <v>71</v>
      </c>
      <c r="L61" s="97" t="s">
        <v>92</v>
      </c>
      <c r="M61" s="92" t="s">
        <v>95</v>
      </c>
      <c r="N61" s="97" t="s">
        <v>131</v>
      </c>
      <c r="O61" s="92" t="s">
        <v>132</v>
      </c>
      <c r="P61" s="97" t="s">
        <v>131</v>
      </c>
      <c r="Q61" s="92" t="s">
        <v>132</v>
      </c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/>
      <c r="N62" s="1"/>
      <c r="O62" s="99"/>
      <c r="P62" s="1"/>
      <c r="Q62" s="99"/>
    </row>
    <row r="63" spans="1:19" x14ac:dyDescent="0.25">
      <c r="A63" s="11"/>
      <c r="B63" s="11" t="s">
        <v>32</v>
      </c>
      <c r="C63" s="28"/>
      <c r="D63" s="28"/>
      <c r="E63" s="29"/>
      <c r="F63" s="30"/>
      <c r="G63" s="29"/>
      <c r="H63" s="1"/>
      <c r="I63" s="1"/>
      <c r="J63" s="78"/>
      <c r="K63" s="71"/>
      <c r="L63" s="1"/>
      <c r="M63" s="99"/>
      <c r="N63" s="1"/>
      <c r="O63" s="99"/>
      <c r="P63" s="1"/>
      <c r="Q63" s="99"/>
    </row>
    <row r="64" spans="1:19" x14ac:dyDescent="0.25">
      <c r="A64" s="15">
        <v>93</v>
      </c>
      <c r="B64" s="16" t="s">
        <v>36</v>
      </c>
      <c r="C64" s="17">
        <v>780</v>
      </c>
      <c r="D64" s="17">
        <v>794</v>
      </c>
      <c r="E64" s="18">
        <f t="shared" ref="E64:E67" si="14">(D64-C64)</f>
        <v>14</v>
      </c>
      <c r="F64" s="17">
        <v>817</v>
      </c>
      <c r="G64" s="18">
        <f>(F64-D64)</f>
        <v>23</v>
      </c>
      <c r="H64" s="17">
        <v>843</v>
      </c>
      <c r="I64" s="18">
        <v>26</v>
      </c>
      <c r="J64" s="77">
        <v>847</v>
      </c>
      <c r="K64" s="57">
        <v>4</v>
      </c>
      <c r="L64" s="53">
        <v>871</v>
      </c>
      <c r="M64" s="115">
        <f t="shared" si="8"/>
        <v>24</v>
      </c>
      <c r="N64" s="53">
        <v>872</v>
      </c>
      <c r="O64" s="115">
        <f>SUM(N64-L64)</f>
        <v>1</v>
      </c>
      <c r="P64" s="53">
        <v>897</v>
      </c>
      <c r="Q64" s="115">
        <f t="shared" ref="Q64:Q65" si="15">SUM(P64-N64)</f>
        <v>25</v>
      </c>
    </row>
    <row r="65" spans="1:25" x14ac:dyDescent="0.25">
      <c r="A65" s="105">
        <v>77</v>
      </c>
      <c r="B65" s="100" t="s">
        <v>50</v>
      </c>
      <c r="C65" s="100">
        <v>1385</v>
      </c>
      <c r="D65" s="100">
        <v>1457</v>
      </c>
      <c r="E65" s="102">
        <f t="shared" si="14"/>
        <v>72</v>
      </c>
      <c r="F65" s="100">
        <v>1465</v>
      </c>
      <c r="G65" s="102">
        <f>(F65-D65)</f>
        <v>8</v>
      </c>
      <c r="H65" s="100">
        <v>1516</v>
      </c>
      <c r="I65" s="102">
        <v>51</v>
      </c>
      <c r="J65" s="103">
        <v>1544</v>
      </c>
      <c r="K65" s="104">
        <v>28</v>
      </c>
      <c r="L65" s="106">
        <v>1570</v>
      </c>
      <c r="M65" s="115">
        <f t="shared" si="8"/>
        <v>26</v>
      </c>
      <c r="N65" s="106">
        <v>1605</v>
      </c>
      <c r="O65" s="115">
        <f t="shared" ref="O65:O66" si="16">SUM(N65-L65)</f>
        <v>35</v>
      </c>
      <c r="P65" s="106">
        <v>1695</v>
      </c>
      <c r="Q65" s="115">
        <f t="shared" si="15"/>
        <v>90</v>
      </c>
    </row>
    <row r="66" spans="1:25" x14ac:dyDescent="0.25">
      <c r="A66" s="105">
        <v>94</v>
      </c>
      <c r="B66" s="100" t="s">
        <v>43</v>
      </c>
      <c r="C66" s="100">
        <v>558</v>
      </c>
      <c r="D66" s="100">
        <v>574</v>
      </c>
      <c r="E66" s="102">
        <f t="shared" si="14"/>
        <v>16</v>
      </c>
      <c r="F66" s="100">
        <v>575</v>
      </c>
      <c r="G66" s="102">
        <f>(F66-D66)</f>
        <v>1</v>
      </c>
      <c r="H66" s="100">
        <v>591</v>
      </c>
      <c r="I66" s="102">
        <v>16</v>
      </c>
      <c r="J66" s="110" t="s">
        <v>73</v>
      </c>
      <c r="K66" s="104">
        <v>0</v>
      </c>
      <c r="L66" s="106">
        <v>600</v>
      </c>
      <c r="M66" s="115">
        <v>9</v>
      </c>
      <c r="N66" s="106">
        <v>600</v>
      </c>
      <c r="O66" s="115">
        <f t="shared" si="16"/>
        <v>0</v>
      </c>
      <c r="P66" s="106">
        <v>610</v>
      </c>
      <c r="Q66" s="115">
        <f>SUM(P66-N66)</f>
        <v>10</v>
      </c>
    </row>
    <row r="67" spans="1:25" x14ac:dyDescent="0.25">
      <c r="A67" s="15">
        <v>62</v>
      </c>
      <c r="B67" s="100" t="s">
        <v>45</v>
      </c>
      <c r="C67" s="17">
        <v>1</v>
      </c>
      <c r="D67" s="17">
        <v>4</v>
      </c>
      <c r="E67" s="18">
        <f t="shared" si="14"/>
        <v>3</v>
      </c>
      <c r="F67" s="17">
        <v>4</v>
      </c>
      <c r="G67" s="18">
        <f>(F67-D67)</f>
        <v>0</v>
      </c>
      <c r="H67" s="17">
        <v>3</v>
      </c>
      <c r="I67" s="18">
        <v>1</v>
      </c>
      <c r="J67" s="77">
        <v>4</v>
      </c>
      <c r="K67" s="57">
        <v>1</v>
      </c>
      <c r="L67" s="106">
        <v>5</v>
      </c>
      <c r="M67" s="115">
        <v>1</v>
      </c>
      <c r="N67" s="156">
        <v>4</v>
      </c>
      <c r="O67" s="115">
        <v>0</v>
      </c>
      <c r="P67" s="156">
        <v>4</v>
      </c>
      <c r="Q67" s="115">
        <v>0</v>
      </c>
      <c r="R67" s="158"/>
      <c r="X67" s="166"/>
      <c r="Y67" s="166"/>
    </row>
    <row r="68" spans="1:25" s="178" customFormat="1" ht="15.75" customHeight="1" x14ac:dyDescent="0.25">
      <c r="A68" s="6"/>
      <c r="B68" s="20"/>
      <c r="C68" s="20"/>
      <c r="D68" s="20"/>
      <c r="E68" s="21"/>
      <c r="F68" s="20"/>
      <c r="G68" s="21"/>
      <c r="H68" s="20"/>
      <c r="I68" s="21"/>
      <c r="J68" s="177"/>
      <c r="K68" s="55"/>
      <c r="L68" s="3"/>
      <c r="M68" s="3"/>
      <c r="N68" s="176"/>
      <c r="O68" s="3"/>
      <c r="P68" s="176"/>
      <c r="Q68" s="106">
        <f>SUM(Q64:Q67)</f>
        <v>125</v>
      </c>
      <c r="R68" s="178">
        <v>78</v>
      </c>
      <c r="S68" s="179">
        <v>47</v>
      </c>
    </row>
    <row r="69" spans="1:25" s="173" customFormat="1" ht="15.75" customHeight="1" x14ac:dyDescent="0.25">
      <c r="A69" s="15">
        <v>73</v>
      </c>
      <c r="B69" s="100" t="s">
        <v>37</v>
      </c>
      <c r="C69" s="17">
        <v>76</v>
      </c>
      <c r="D69" s="17">
        <v>77</v>
      </c>
      <c r="E69" s="18">
        <f>(D69-C69)</f>
        <v>1</v>
      </c>
      <c r="F69" s="17">
        <v>2</v>
      </c>
      <c r="G69" s="18">
        <v>2</v>
      </c>
      <c r="H69" s="17">
        <v>2</v>
      </c>
      <c r="I69" s="18">
        <v>0</v>
      </c>
      <c r="J69" s="77">
        <v>2</v>
      </c>
      <c r="K69" s="57">
        <v>0</v>
      </c>
      <c r="L69" s="106">
        <v>8</v>
      </c>
      <c r="M69" s="115">
        <f>SUM(L69-J69)</f>
        <v>6</v>
      </c>
      <c r="N69" s="106">
        <v>8</v>
      </c>
      <c r="O69" s="115">
        <f>SUM(N69-L69)</f>
        <v>0</v>
      </c>
      <c r="P69" s="106">
        <v>8</v>
      </c>
      <c r="Q69" s="115">
        <f>SUM(P69-N69)</f>
        <v>0</v>
      </c>
      <c r="R69" s="158"/>
    </row>
    <row r="70" spans="1:25" s="173" customFormat="1" x14ac:dyDescent="0.25">
      <c r="A70" s="15">
        <v>112</v>
      </c>
      <c r="B70" s="100" t="s">
        <v>38</v>
      </c>
      <c r="C70" s="17">
        <v>268</v>
      </c>
      <c r="D70" s="17">
        <v>288</v>
      </c>
      <c r="E70" s="18">
        <f>(D70-C70)</f>
        <v>20</v>
      </c>
      <c r="F70" s="17">
        <v>11</v>
      </c>
      <c r="G70" s="18">
        <v>11</v>
      </c>
      <c r="H70" s="17">
        <v>23</v>
      </c>
      <c r="I70" s="18">
        <v>12</v>
      </c>
      <c r="J70" s="77">
        <v>25</v>
      </c>
      <c r="K70" s="57">
        <v>2</v>
      </c>
      <c r="L70" s="106">
        <v>31</v>
      </c>
      <c r="M70" s="115">
        <f>SUM(L70-J70)</f>
        <v>6</v>
      </c>
      <c r="N70" s="106">
        <v>31</v>
      </c>
      <c r="O70" s="115">
        <f>SUM(N70-L70)</f>
        <v>0</v>
      </c>
      <c r="P70" s="106">
        <v>33</v>
      </c>
      <c r="Q70" s="115">
        <f>SUM(P70-N70)</f>
        <v>2</v>
      </c>
      <c r="R70" s="167">
        <v>24</v>
      </c>
      <c r="S70" s="157">
        <v>22</v>
      </c>
    </row>
    <row r="71" spans="1:25" x14ac:dyDescent="0.25">
      <c r="A71" s="4"/>
      <c r="B71" s="4"/>
      <c r="C71" s="4"/>
      <c r="D71" s="4"/>
      <c r="E71" s="4"/>
      <c r="F71" s="4"/>
      <c r="G71" s="4"/>
      <c r="H71" s="1"/>
      <c r="I71" s="1"/>
      <c r="J71" s="78"/>
      <c r="K71" s="71">
        <f>SUM(K64:K67)</f>
        <v>33</v>
      </c>
      <c r="L71" s="1"/>
      <c r="M71" s="99"/>
      <c r="N71" s="1"/>
      <c r="O71" s="99">
        <f>SUM(O64:O67)</f>
        <v>36</v>
      </c>
      <c r="P71" s="1"/>
      <c r="Q71" s="106"/>
    </row>
    <row r="72" spans="1:25" x14ac:dyDescent="0.25">
      <c r="A72" s="105">
        <v>56</v>
      </c>
      <c r="B72" s="100" t="s">
        <v>53</v>
      </c>
      <c r="C72" s="100">
        <v>0</v>
      </c>
      <c r="D72" s="100">
        <v>0</v>
      </c>
      <c r="E72" s="102">
        <f>(D72-C72)</f>
        <v>0</v>
      </c>
      <c r="F72" s="100">
        <v>0</v>
      </c>
      <c r="G72" s="102">
        <v>0</v>
      </c>
      <c r="H72" s="100">
        <v>0</v>
      </c>
      <c r="I72" s="102">
        <v>0</v>
      </c>
      <c r="J72" s="103">
        <v>0</v>
      </c>
      <c r="K72" s="104">
        <v>0</v>
      </c>
      <c r="L72" s="106" t="s">
        <v>94</v>
      </c>
      <c r="M72" s="115">
        <v>0</v>
      </c>
      <c r="N72" s="106" t="s">
        <v>94</v>
      </c>
      <c r="O72" s="115">
        <v>0</v>
      </c>
      <c r="P72" s="106" t="s">
        <v>94</v>
      </c>
      <c r="Q72" s="115">
        <v>0</v>
      </c>
    </row>
    <row r="73" spans="1:25" x14ac:dyDescent="0.25">
      <c r="A73" s="105">
        <v>58</v>
      </c>
      <c r="B73" s="100" t="s">
        <v>48</v>
      </c>
      <c r="C73" s="100">
        <v>33</v>
      </c>
      <c r="D73" s="100">
        <v>34</v>
      </c>
      <c r="E73" s="102">
        <f>(D73-C73)</f>
        <v>1</v>
      </c>
      <c r="F73" s="100">
        <v>0</v>
      </c>
      <c r="G73" s="102">
        <v>1</v>
      </c>
      <c r="H73" s="100">
        <v>33</v>
      </c>
      <c r="I73" s="102">
        <v>0</v>
      </c>
      <c r="J73" s="103">
        <v>33</v>
      </c>
      <c r="K73" s="104">
        <v>0</v>
      </c>
      <c r="L73" s="106" t="s">
        <v>94</v>
      </c>
      <c r="M73" s="115">
        <v>0</v>
      </c>
      <c r="N73" s="106" t="s">
        <v>94</v>
      </c>
      <c r="O73" s="115">
        <v>0</v>
      </c>
      <c r="P73" s="106" t="s">
        <v>94</v>
      </c>
      <c r="Q73" s="115">
        <v>0</v>
      </c>
    </row>
    <row r="74" spans="1:25" x14ac:dyDescent="0.25">
      <c r="A74" s="15">
        <v>61</v>
      </c>
      <c r="B74" s="16" t="s">
        <v>52</v>
      </c>
      <c r="C74" s="17">
        <v>230</v>
      </c>
      <c r="D74" s="17">
        <v>234</v>
      </c>
      <c r="E74" s="18">
        <f>(D74-C74)</f>
        <v>4</v>
      </c>
      <c r="F74" s="17">
        <v>4</v>
      </c>
      <c r="G74" s="18">
        <v>4</v>
      </c>
      <c r="H74" s="17">
        <v>238</v>
      </c>
      <c r="I74" s="18">
        <v>4</v>
      </c>
      <c r="J74" s="77">
        <v>239</v>
      </c>
      <c r="K74" s="57">
        <v>1</v>
      </c>
      <c r="L74" s="53">
        <v>243</v>
      </c>
      <c r="M74" s="115">
        <v>4</v>
      </c>
      <c r="N74" s="53">
        <v>243</v>
      </c>
      <c r="O74" s="115">
        <v>0</v>
      </c>
      <c r="P74" s="53">
        <v>246</v>
      </c>
      <c r="Q74" s="115">
        <f t="shared" ref="Q74" si="17">SUM(P74-N74)</f>
        <v>3</v>
      </c>
      <c r="R74" s="175">
        <v>24</v>
      </c>
      <c r="S74" s="176">
        <v>21</v>
      </c>
    </row>
    <row r="75" spans="1:25" x14ac:dyDescent="0.25">
      <c r="A75" s="4"/>
      <c r="B75" s="4"/>
      <c r="C75" s="4"/>
      <c r="D75" s="4"/>
      <c r="E75" s="4"/>
      <c r="F75" s="4"/>
      <c r="G75" s="4"/>
      <c r="H75" s="1"/>
      <c r="I75" s="21"/>
      <c r="J75" s="78"/>
      <c r="K75" s="71">
        <f>SUM(K72:K74)</f>
        <v>1</v>
      </c>
      <c r="L75" s="1"/>
      <c r="M75" s="99"/>
      <c r="N75" s="1"/>
      <c r="O75" s="99"/>
      <c r="P75" s="1"/>
      <c r="Q75" s="99">
        <v>3</v>
      </c>
    </row>
    <row r="76" spans="1:25" x14ac:dyDescent="0.25">
      <c r="A76" s="24">
        <v>57</v>
      </c>
      <c r="B76" s="25" t="s">
        <v>33</v>
      </c>
      <c r="C76" s="26">
        <v>358</v>
      </c>
      <c r="D76" s="26">
        <v>363</v>
      </c>
      <c r="E76" s="27">
        <f t="shared" ref="E76:E81" si="18">(D76-C76)</f>
        <v>5</v>
      </c>
      <c r="F76" s="26">
        <v>363</v>
      </c>
      <c r="G76" s="27">
        <f>(F76-D76)</f>
        <v>0</v>
      </c>
      <c r="H76" s="26">
        <v>368</v>
      </c>
      <c r="I76" s="18">
        <v>5</v>
      </c>
      <c r="J76" s="77">
        <v>368</v>
      </c>
      <c r="K76" s="117">
        <v>0</v>
      </c>
      <c r="L76" s="53">
        <v>375</v>
      </c>
      <c r="M76" s="115">
        <f t="shared" si="8"/>
        <v>7</v>
      </c>
      <c r="N76" s="121">
        <v>381</v>
      </c>
      <c r="O76" s="115">
        <f t="shared" ref="O76:O86" si="19">SUM(N76-L76)</f>
        <v>6</v>
      </c>
      <c r="P76" s="121">
        <v>386</v>
      </c>
      <c r="Q76" s="115">
        <f t="shared" ref="Q76:Q83" si="20">SUM(P76-N76)</f>
        <v>5</v>
      </c>
      <c r="R76" s="157"/>
    </row>
    <row r="77" spans="1:25" ht="13.5" customHeight="1" x14ac:dyDescent="0.25">
      <c r="A77" s="24">
        <v>60</v>
      </c>
      <c r="B77" s="98" t="s">
        <v>34</v>
      </c>
      <c r="C77" s="26">
        <v>2</v>
      </c>
      <c r="D77" s="26">
        <v>4</v>
      </c>
      <c r="E77" s="27">
        <f t="shared" si="18"/>
        <v>2</v>
      </c>
      <c r="F77" s="26">
        <v>4</v>
      </c>
      <c r="G77" s="27">
        <f>(F77-D77)</f>
        <v>0</v>
      </c>
      <c r="H77" s="26">
        <v>5</v>
      </c>
      <c r="I77" s="18">
        <v>1</v>
      </c>
      <c r="J77" s="77">
        <v>5</v>
      </c>
      <c r="K77" s="117">
        <v>0</v>
      </c>
      <c r="L77" s="121">
        <v>0</v>
      </c>
      <c r="M77" s="115">
        <v>0</v>
      </c>
      <c r="N77" s="121">
        <v>2.5999999999999999E-2</v>
      </c>
      <c r="O77" s="115">
        <v>0</v>
      </c>
      <c r="P77" s="121">
        <v>0</v>
      </c>
      <c r="Q77" s="115">
        <v>0</v>
      </c>
    </row>
    <row r="78" spans="1:25" x14ac:dyDescent="0.25">
      <c r="A78" s="24">
        <v>105</v>
      </c>
      <c r="B78" s="25" t="s">
        <v>47</v>
      </c>
      <c r="C78" s="26">
        <v>211</v>
      </c>
      <c r="D78" s="26">
        <v>211</v>
      </c>
      <c r="E78" s="27">
        <f t="shared" si="18"/>
        <v>0</v>
      </c>
      <c r="F78" s="26">
        <v>211</v>
      </c>
      <c r="G78" s="27">
        <f>(F78-D78)</f>
        <v>0</v>
      </c>
      <c r="H78" s="26">
        <v>216</v>
      </c>
      <c r="I78" s="18">
        <v>5</v>
      </c>
      <c r="J78" s="77">
        <v>217</v>
      </c>
      <c r="K78" s="117">
        <v>1</v>
      </c>
      <c r="L78" s="53">
        <v>218</v>
      </c>
      <c r="M78" s="115">
        <f t="shared" si="8"/>
        <v>1</v>
      </c>
      <c r="N78" s="53">
        <v>220</v>
      </c>
      <c r="O78" s="115">
        <f t="shared" si="19"/>
        <v>2</v>
      </c>
      <c r="P78" s="53">
        <v>228</v>
      </c>
      <c r="Q78" s="115">
        <f t="shared" si="20"/>
        <v>8</v>
      </c>
    </row>
    <row r="79" spans="1:25" x14ac:dyDescent="0.25">
      <c r="A79" s="24">
        <v>59</v>
      </c>
      <c r="B79" s="25" t="s">
        <v>139</v>
      </c>
      <c r="C79" s="26">
        <v>186</v>
      </c>
      <c r="D79" s="26">
        <v>188</v>
      </c>
      <c r="E79" s="27">
        <f t="shared" si="18"/>
        <v>2</v>
      </c>
      <c r="F79" s="26">
        <v>188</v>
      </c>
      <c r="G79" s="27">
        <f>(F79-D79)</f>
        <v>0</v>
      </c>
      <c r="H79" s="26">
        <v>189</v>
      </c>
      <c r="I79" s="18">
        <v>1</v>
      </c>
      <c r="J79" s="77">
        <v>189</v>
      </c>
      <c r="K79" s="117">
        <v>0</v>
      </c>
      <c r="L79" s="53">
        <v>190</v>
      </c>
      <c r="M79" s="115">
        <f t="shared" si="8"/>
        <v>1</v>
      </c>
      <c r="N79" s="53">
        <v>190</v>
      </c>
      <c r="O79" s="115">
        <f t="shared" si="19"/>
        <v>0</v>
      </c>
      <c r="P79" s="53">
        <v>190</v>
      </c>
      <c r="Q79" s="115">
        <f t="shared" si="20"/>
        <v>0</v>
      </c>
    </row>
    <row r="80" spans="1:25" x14ac:dyDescent="0.25">
      <c r="A80" s="32">
        <v>68</v>
      </c>
      <c r="B80" s="33" t="s">
        <v>49</v>
      </c>
      <c r="C80" s="33">
        <v>158</v>
      </c>
      <c r="D80" s="33">
        <v>159</v>
      </c>
      <c r="E80" s="101">
        <f t="shared" si="18"/>
        <v>1</v>
      </c>
      <c r="F80" s="33">
        <v>159</v>
      </c>
      <c r="G80" s="101">
        <v>1</v>
      </c>
      <c r="H80" s="33">
        <v>194</v>
      </c>
      <c r="I80" s="102">
        <v>36</v>
      </c>
      <c r="J80" s="103">
        <v>207</v>
      </c>
      <c r="K80" s="118">
        <v>12</v>
      </c>
      <c r="L80" s="106">
        <v>227</v>
      </c>
      <c r="M80" s="115">
        <f t="shared" si="8"/>
        <v>20</v>
      </c>
      <c r="N80" s="106">
        <v>242</v>
      </c>
      <c r="O80" s="115">
        <f t="shared" si="19"/>
        <v>15</v>
      </c>
      <c r="P80" s="106">
        <v>257</v>
      </c>
      <c r="Q80" s="115">
        <f t="shared" si="20"/>
        <v>15</v>
      </c>
    </row>
    <row r="81" spans="1:23" ht="15.75" customHeight="1" x14ac:dyDescent="0.25">
      <c r="A81" s="24">
        <v>38</v>
      </c>
      <c r="B81" s="33" t="s">
        <v>42</v>
      </c>
      <c r="C81" s="26">
        <v>70</v>
      </c>
      <c r="D81" s="26">
        <v>82</v>
      </c>
      <c r="E81" s="27">
        <f t="shared" si="18"/>
        <v>12</v>
      </c>
      <c r="F81" s="26">
        <v>84</v>
      </c>
      <c r="G81" s="27">
        <f>(F81-D81)</f>
        <v>2</v>
      </c>
      <c r="H81" s="26">
        <v>100</v>
      </c>
      <c r="I81" s="18">
        <v>16</v>
      </c>
      <c r="J81" s="77">
        <v>101</v>
      </c>
      <c r="K81" s="117">
        <v>1</v>
      </c>
      <c r="L81" s="106">
        <v>110</v>
      </c>
      <c r="M81" s="115">
        <f t="shared" si="8"/>
        <v>9</v>
      </c>
      <c r="N81" s="106">
        <v>111</v>
      </c>
      <c r="O81" s="115">
        <f t="shared" si="19"/>
        <v>1</v>
      </c>
      <c r="P81" s="106">
        <v>120</v>
      </c>
      <c r="Q81" s="115">
        <f t="shared" si="20"/>
        <v>9</v>
      </c>
    </row>
    <row r="82" spans="1:23" x14ac:dyDescent="0.25">
      <c r="A82" s="32">
        <v>55</v>
      </c>
      <c r="B82" s="33" t="s">
        <v>39</v>
      </c>
      <c r="C82" s="33">
        <v>160</v>
      </c>
      <c r="D82" s="33">
        <v>159</v>
      </c>
      <c r="E82" s="101">
        <v>0</v>
      </c>
      <c r="F82" s="33">
        <v>159</v>
      </c>
      <c r="G82" s="101">
        <f>(F82-D82)</f>
        <v>0</v>
      </c>
      <c r="H82" s="33">
        <v>160</v>
      </c>
      <c r="I82" s="102">
        <v>1</v>
      </c>
      <c r="J82" s="103">
        <v>160</v>
      </c>
      <c r="K82" s="118">
        <v>0</v>
      </c>
      <c r="L82" s="106">
        <v>162</v>
      </c>
      <c r="M82" s="115">
        <f t="shared" si="8"/>
        <v>2</v>
      </c>
      <c r="N82" s="106">
        <v>164</v>
      </c>
      <c r="O82" s="115">
        <f t="shared" si="19"/>
        <v>2</v>
      </c>
      <c r="P82" s="106">
        <v>164</v>
      </c>
      <c r="Q82" s="115">
        <f t="shared" si="20"/>
        <v>0</v>
      </c>
      <c r="R82" s="157"/>
    </row>
    <row r="83" spans="1:23" x14ac:dyDescent="0.25">
      <c r="A83" s="32">
        <v>54</v>
      </c>
      <c r="B83" s="33" t="s">
        <v>44</v>
      </c>
      <c r="C83" s="33">
        <v>393</v>
      </c>
      <c r="D83" s="33">
        <v>410</v>
      </c>
      <c r="E83" s="101">
        <f>(D83-C83)</f>
        <v>17</v>
      </c>
      <c r="F83" s="33">
        <v>414</v>
      </c>
      <c r="G83" s="101">
        <f>(F83-D83)</f>
        <v>4</v>
      </c>
      <c r="H83" s="33">
        <v>432</v>
      </c>
      <c r="I83" s="102">
        <v>19</v>
      </c>
      <c r="J83" s="103">
        <v>436</v>
      </c>
      <c r="K83" s="118">
        <v>4</v>
      </c>
      <c r="L83" s="106">
        <v>442</v>
      </c>
      <c r="M83" s="115">
        <f t="shared" si="8"/>
        <v>6</v>
      </c>
      <c r="N83" s="106">
        <v>446</v>
      </c>
      <c r="O83" s="115">
        <f t="shared" si="19"/>
        <v>4</v>
      </c>
      <c r="P83" s="106">
        <v>451</v>
      </c>
      <c r="Q83" s="115">
        <f t="shared" si="20"/>
        <v>5</v>
      </c>
    </row>
    <row r="84" spans="1:23" x14ac:dyDescent="0.25">
      <c r="A84" s="24">
        <v>87</v>
      </c>
      <c r="B84" s="25" t="s">
        <v>40</v>
      </c>
      <c r="C84" s="26">
        <v>113</v>
      </c>
      <c r="D84" s="26">
        <v>113</v>
      </c>
      <c r="E84" s="27">
        <f>(D84-C84)</f>
        <v>0</v>
      </c>
      <c r="F84" s="26">
        <v>114</v>
      </c>
      <c r="G84" s="27">
        <f>(F84-D84)</f>
        <v>1</v>
      </c>
      <c r="H84" s="26">
        <v>114.5</v>
      </c>
      <c r="I84" s="18">
        <v>1</v>
      </c>
      <c r="J84" s="77">
        <v>116</v>
      </c>
      <c r="K84" s="117">
        <v>1</v>
      </c>
      <c r="L84" s="53">
        <v>116</v>
      </c>
      <c r="M84" s="115">
        <f t="shared" si="8"/>
        <v>0</v>
      </c>
      <c r="N84" s="53">
        <v>116</v>
      </c>
      <c r="O84" s="115">
        <f>SUM(N84-L84)</f>
        <v>0</v>
      </c>
      <c r="P84" s="53">
        <v>117</v>
      </c>
      <c r="Q84" s="115">
        <f>SUM(P84-N84)</f>
        <v>1</v>
      </c>
      <c r="S84" t="s">
        <v>58</v>
      </c>
      <c r="T84" t="s">
        <v>157</v>
      </c>
      <c r="W84" s="157">
        <v>40</v>
      </c>
    </row>
    <row r="85" spans="1:23" x14ac:dyDescent="0.25">
      <c r="A85" s="4"/>
      <c r="B85" s="4"/>
      <c r="C85" s="4"/>
      <c r="D85" s="4"/>
      <c r="E85" s="4"/>
      <c r="F85" s="4"/>
      <c r="G85" s="4"/>
      <c r="H85" s="1"/>
      <c r="I85" s="1"/>
      <c r="J85" s="78"/>
      <c r="K85" s="71"/>
      <c r="L85" s="53"/>
      <c r="M85" s="106"/>
      <c r="N85" s="53"/>
      <c r="O85" s="106">
        <f>SUM(O76:O84)</f>
        <v>30</v>
      </c>
      <c r="P85" s="53"/>
      <c r="Q85" s="106">
        <f>SUM(Q76:Q84)</f>
        <v>43</v>
      </c>
    </row>
    <row r="86" spans="1:23" x14ac:dyDescent="0.25">
      <c r="A86" s="32">
        <v>118</v>
      </c>
      <c r="B86" s="33" t="s">
        <v>41</v>
      </c>
      <c r="C86" s="33">
        <v>1245</v>
      </c>
      <c r="D86" s="33">
        <v>1380</v>
      </c>
      <c r="E86" s="101">
        <v>170</v>
      </c>
      <c r="F86" s="33">
        <v>1429</v>
      </c>
      <c r="G86" s="101">
        <f>(F86-D86)</f>
        <v>49</v>
      </c>
      <c r="H86" s="33">
        <v>1481</v>
      </c>
      <c r="I86" s="108">
        <v>52</v>
      </c>
      <c r="J86" s="109">
        <v>1557</v>
      </c>
      <c r="K86" s="119">
        <v>76</v>
      </c>
      <c r="L86" s="106">
        <v>1624</v>
      </c>
      <c r="M86" s="115">
        <f t="shared" ref="M86" si="21">SUM(L86-J86)</f>
        <v>67</v>
      </c>
      <c r="N86" s="106">
        <v>1702</v>
      </c>
      <c r="O86" s="115">
        <f t="shared" si="19"/>
        <v>78</v>
      </c>
      <c r="P86" s="106">
        <v>1747</v>
      </c>
      <c r="Q86" s="115">
        <f>SUM(P86-N86)</f>
        <v>45</v>
      </c>
      <c r="R86" s="167">
        <v>64</v>
      </c>
      <c r="S86" s="157">
        <v>19</v>
      </c>
    </row>
    <row r="87" spans="1:23" x14ac:dyDescent="0.25">
      <c r="A87" s="89">
        <v>199</v>
      </c>
      <c r="B87" s="90" t="s">
        <v>88</v>
      </c>
      <c r="C87" s="91">
        <v>0</v>
      </c>
      <c r="D87" s="91">
        <v>0</v>
      </c>
      <c r="E87" s="70">
        <f>(D87-C87)</f>
        <v>0</v>
      </c>
      <c r="F87" s="91">
        <v>0</v>
      </c>
      <c r="G87" s="70">
        <v>0</v>
      </c>
      <c r="H87" s="91">
        <v>0</v>
      </c>
      <c r="I87" s="70">
        <v>0</v>
      </c>
      <c r="J87" s="85">
        <v>0</v>
      </c>
      <c r="K87" s="120">
        <v>0</v>
      </c>
      <c r="L87" s="106" t="s">
        <v>94</v>
      </c>
      <c r="M87" s="115">
        <v>0</v>
      </c>
      <c r="N87" s="106" t="s">
        <v>94</v>
      </c>
      <c r="O87" s="115">
        <v>0</v>
      </c>
      <c r="P87" s="106" t="s">
        <v>94</v>
      </c>
      <c r="Q87" s="115">
        <v>0</v>
      </c>
    </row>
    <row r="88" spans="1:23" x14ac:dyDescent="0.25">
      <c r="A88" s="34"/>
      <c r="B88" s="61" t="s">
        <v>86</v>
      </c>
      <c r="C88" s="61"/>
      <c r="D88" s="61"/>
      <c r="E88" s="67">
        <f>SUM(E64:E87)</f>
        <v>340</v>
      </c>
      <c r="F88" s="67"/>
      <c r="G88" s="67">
        <f t="shared" ref="G88" si="22">SUM(G64:G87)</f>
        <v>107</v>
      </c>
      <c r="H88" s="80"/>
      <c r="I88" s="74">
        <f>SUM(I64:I87)</f>
        <v>247</v>
      </c>
      <c r="J88" s="74"/>
      <c r="K88" s="74">
        <f>(K71+K75+K85+K86)</f>
        <v>110</v>
      </c>
      <c r="L88" s="74"/>
      <c r="M88" s="74">
        <f>SUM(M64:M67,M72:M74,M76:M84,M86:M87)</f>
        <v>177</v>
      </c>
      <c r="N88" s="74"/>
      <c r="O88" s="74">
        <f>SUM(O64:O67,O72:O74,O76:O84,O86:O87)</f>
        <v>144</v>
      </c>
      <c r="P88" s="74"/>
      <c r="Q88" s="74">
        <f>SUM(Q64:Q67,Q69:Q70,Q72:Q74,Q76:Q84,Q86:Q87)</f>
        <v>218</v>
      </c>
      <c r="R88" s="183">
        <f>SUM(Q88,S86,W84,S74,S70)</f>
        <v>320</v>
      </c>
    </row>
    <row r="89" spans="1:23" x14ac:dyDescent="0.25">
      <c r="A89" s="4"/>
      <c r="B89" s="4"/>
      <c r="C89" s="4"/>
      <c r="D89" s="4"/>
      <c r="E89" s="4"/>
      <c r="F89" s="4"/>
      <c r="G89" s="4"/>
      <c r="H89" s="1"/>
      <c r="I89" s="1"/>
      <c r="J89" s="1"/>
      <c r="K89" s="71"/>
      <c r="L89" s="1"/>
      <c r="M89" s="1"/>
      <c r="N89" s="1"/>
      <c r="O89" s="1"/>
      <c r="P89" s="1"/>
      <c r="Q89" s="1"/>
    </row>
    <row r="90" spans="1:23" x14ac:dyDescent="0.25">
      <c r="A90" s="4"/>
      <c r="B90" s="4"/>
      <c r="C90" s="4"/>
      <c r="D90" s="4"/>
      <c r="E90" s="6" t="s">
        <v>79</v>
      </c>
      <c r="F90" s="4"/>
      <c r="G90" s="6" t="s">
        <v>80</v>
      </c>
      <c r="H90" s="1"/>
      <c r="I90" s="6" t="s">
        <v>80</v>
      </c>
      <c r="J90" s="1"/>
      <c r="K90" s="6" t="s">
        <v>80</v>
      </c>
      <c r="L90" s="1"/>
      <c r="M90" s="1" t="s">
        <v>80</v>
      </c>
      <c r="N90" s="1"/>
      <c r="O90" s="1" t="s">
        <v>80</v>
      </c>
      <c r="P90" s="1"/>
      <c r="Q90" s="1" t="s">
        <v>80</v>
      </c>
    </row>
    <row r="91" spans="1:23" x14ac:dyDescent="0.25">
      <c r="A91" s="35" t="s">
        <v>78</v>
      </c>
      <c r="B91" s="36"/>
      <c r="C91" s="36"/>
      <c r="D91" s="36"/>
      <c r="E91" s="86">
        <f>(E88+E52+E42+E12)</f>
        <v>885</v>
      </c>
      <c r="F91" s="86"/>
      <c r="G91" s="86">
        <f>(G88+G52+G42+G12)</f>
        <v>193</v>
      </c>
      <c r="H91" s="86"/>
      <c r="I91" s="86">
        <f>(I88+I52+I42+I12)</f>
        <v>994</v>
      </c>
      <c r="J91" s="86"/>
      <c r="K91" s="87">
        <f>(K12+K21+K23+K26+K30+K36+K37+K41+K39+K52+K88)</f>
        <v>256</v>
      </c>
      <c r="L91" s="87"/>
      <c r="M91" s="87">
        <f>SUM(M12,M42,M52,M88)</f>
        <v>484</v>
      </c>
      <c r="N91" s="162" t="s">
        <v>136</v>
      </c>
      <c r="O91" s="87">
        <f>SUM(O12,O42,O52,O88)</f>
        <v>573</v>
      </c>
      <c r="P91" s="162" t="s">
        <v>136</v>
      </c>
      <c r="Q91" s="87">
        <f>SUM(Q12,Q42,Q52,Q88)</f>
        <v>582</v>
      </c>
      <c r="S91">
        <f>SUM(S12,S20,S36,S48,S70,S74,S86,W84)</f>
        <v>174</v>
      </c>
      <c r="T91" t="s">
        <v>155</v>
      </c>
    </row>
    <row r="92" spans="1:23" ht="15.75" thickBot="1" x14ac:dyDescent="0.3"/>
    <row r="93" spans="1:23" ht="16.5" thickTop="1" thickBot="1" x14ac:dyDescent="0.3">
      <c r="M93" s="94" t="s">
        <v>87</v>
      </c>
      <c r="N93" t="s">
        <v>147</v>
      </c>
      <c r="O93" s="161">
        <v>800</v>
      </c>
      <c r="P93" s="170" t="s">
        <v>148</v>
      </c>
      <c r="Q93" s="172"/>
    </row>
    <row r="94" spans="1:23" ht="15.75" thickTop="1" x14ac:dyDescent="0.25">
      <c r="N94" s="168"/>
      <c r="O94" s="169"/>
      <c r="P94" s="168"/>
      <c r="Q94" s="171"/>
    </row>
    <row r="96" spans="1:23" x14ac:dyDescent="0.25">
      <c r="M96" s="164" t="s">
        <v>137</v>
      </c>
      <c r="N96" s="165">
        <f>SUM(Q12,Q42,Q52,Q88)</f>
        <v>582</v>
      </c>
      <c r="O96" s="163" t="s">
        <v>149</v>
      </c>
      <c r="P96" s="165">
        <f>SUM(O93-N96-S91)</f>
        <v>44</v>
      </c>
      <c r="Q96" s="163" t="s">
        <v>138</v>
      </c>
    </row>
    <row r="97" spans="14:19" x14ac:dyDescent="0.25">
      <c r="P97" s="170" t="s">
        <v>158</v>
      </c>
    </row>
    <row r="101" spans="14:19" x14ac:dyDescent="0.25">
      <c r="N101" s="157">
        <f>SUM(N96,S91)</f>
        <v>756</v>
      </c>
      <c r="O101" s="155" t="s">
        <v>159</v>
      </c>
      <c r="Q101" s="184">
        <f>SUM(R14,R42,R52,R88)</f>
        <v>756</v>
      </c>
      <c r="R101" s="182" t="s">
        <v>160</v>
      </c>
      <c r="S101" s="182"/>
    </row>
    <row r="102" spans="14:19" x14ac:dyDescent="0.25">
      <c r="Q102" s="170" t="s">
        <v>161</v>
      </c>
    </row>
  </sheetData>
  <pageMargins left="0.7" right="0.7" top="0.78740157499999996" bottom="0.78740157499999996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F3AA-071E-4B8A-ACB7-A882408D7E42}">
  <sheetPr>
    <pageSetUpPr fitToPage="1"/>
  </sheetPr>
  <dimension ref="A1:T89"/>
  <sheetViews>
    <sheetView tabSelected="1" zoomScale="85" zoomScaleNormal="85" workbookViewId="0">
      <selection sqref="A1:T88"/>
    </sheetView>
  </sheetViews>
  <sheetFormatPr defaultRowHeight="25.15" customHeight="1" x14ac:dyDescent="0.25"/>
  <cols>
    <col min="2" max="2" width="29" customWidth="1"/>
    <col min="3" max="3" width="0.28515625" hidden="1" customWidth="1"/>
    <col min="4" max="5" width="8.85546875" hidden="1" customWidth="1"/>
    <col min="7" max="7" width="18.5703125" customWidth="1"/>
    <col min="8" max="8" width="11.28515625" customWidth="1"/>
    <col min="11" max="11" width="12" customWidth="1"/>
    <col min="12" max="12" width="10.7109375" customWidth="1"/>
    <col min="13" max="13" width="12.85546875" customWidth="1"/>
    <col min="17" max="17" width="5.5703125" customWidth="1"/>
    <col min="18" max="18" width="3.85546875" customWidth="1"/>
  </cols>
  <sheetData>
    <row r="1" spans="1:14" ht="25.15" customHeight="1" x14ac:dyDescent="0.25">
      <c r="A1" s="96" t="s">
        <v>171</v>
      </c>
      <c r="B1" s="4"/>
      <c r="C1" s="71"/>
      <c r="D1" s="1"/>
      <c r="E1" s="1"/>
      <c r="F1" s="185"/>
      <c r="G1" s="1"/>
      <c r="H1" s="185"/>
      <c r="I1" s="1"/>
    </row>
    <row r="2" spans="1:14" ht="25.15" customHeight="1" x14ac:dyDescent="0.25">
      <c r="A2" s="5"/>
      <c r="B2" s="4"/>
      <c r="C2" s="71"/>
      <c r="D2" s="1"/>
      <c r="E2" s="1"/>
      <c r="F2" s="185"/>
      <c r="G2" s="1"/>
      <c r="H2" s="185"/>
      <c r="I2" s="1"/>
    </row>
    <row r="3" spans="1:14" ht="25.15" customHeight="1" x14ac:dyDescent="0.25">
      <c r="A3" s="4"/>
      <c r="B3" s="5"/>
      <c r="C3" s="6" t="s">
        <v>80</v>
      </c>
      <c r="D3" s="1"/>
      <c r="E3" s="6" t="s">
        <v>80</v>
      </c>
      <c r="F3" s="185"/>
      <c r="G3" s="6" t="s">
        <v>80</v>
      </c>
      <c r="H3" s="185"/>
      <c r="I3" s="6" t="s">
        <v>80</v>
      </c>
    </row>
    <row r="4" spans="1:14" ht="38.25" customHeight="1" x14ac:dyDescent="0.25">
      <c r="A4" s="7" t="s">
        <v>0</v>
      </c>
      <c r="B4" s="8" t="s">
        <v>1</v>
      </c>
      <c r="C4" s="92" t="s">
        <v>71</v>
      </c>
      <c r="D4" s="97" t="s">
        <v>92</v>
      </c>
      <c r="E4" s="92" t="s">
        <v>95</v>
      </c>
      <c r="F4" s="97" t="s">
        <v>131</v>
      </c>
      <c r="G4" s="92" t="s">
        <v>132</v>
      </c>
      <c r="H4" s="97" t="s">
        <v>140</v>
      </c>
      <c r="I4" s="92" t="s">
        <v>141</v>
      </c>
      <c r="J4" s="97" t="s">
        <v>165</v>
      </c>
      <c r="K4" s="92" t="s">
        <v>166</v>
      </c>
      <c r="L4" s="97" t="s">
        <v>169</v>
      </c>
      <c r="M4" s="92" t="s">
        <v>168</v>
      </c>
    </row>
    <row r="5" spans="1:14" ht="25.15" customHeight="1" x14ac:dyDescent="0.25">
      <c r="A5" s="10"/>
      <c r="B5" s="11" t="s">
        <v>3</v>
      </c>
      <c r="C5" s="71"/>
      <c r="D5" s="1"/>
      <c r="E5" s="1"/>
      <c r="F5" s="1"/>
      <c r="G5" s="1"/>
      <c r="H5" s="1"/>
      <c r="I5" s="1"/>
      <c r="L5" s="196"/>
      <c r="M5" s="196"/>
    </row>
    <row r="6" spans="1:14" ht="25.15" customHeight="1" x14ac:dyDescent="0.25">
      <c r="A6" s="105">
        <v>43</v>
      </c>
      <c r="B6" s="100" t="s">
        <v>4</v>
      </c>
      <c r="C6" s="102">
        <v>7</v>
      </c>
      <c r="D6" s="106">
        <v>421</v>
      </c>
      <c r="E6" s="115" t="e">
        <f>SUM(D6-#REF!)</f>
        <v>#REF!</v>
      </c>
      <c r="F6" s="106">
        <v>425</v>
      </c>
      <c r="G6" s="115">
        <f>SUM(F6-D6)</f>
        <v>4</v>
      </c>
      <c r="H6" s="106">
        <v>444</v>
      </c>
      <c r="I6" s="115">
        <f t="shared" ref="I6:I7" si="0">SUM(H6-F6)</f>
        <v>19</v>
      </c>
      <c r="J6" s="106">
        <v>446</v>
      </c>
      <c r="K6" s="115">
        <v>2</v>
      </c>
      <c r="L6" s="106">
        <v>460</v>
      </c>
      <c r="M6" s="115">
        <f>SUM(L6-H6)</f>
        <v>16</v>
      </c>
      <c r="N6" s="199"/>
    </row>
    <row r="7" spans="1:14" ht="25.15" customHeight="1" x14ac:dyDescent="0.25">
      <c r="A7" s="15">
        <v>69</v>
      </c>
      <c r="B7" s="16" t="s">
        <v>5</v>
      </c>
      <c r="C7" s="18">
        <v>1</v>
      </c>
      <c r="D7" s="53">
        <v>68.869</v>
      </c>
      <c r="E7" s="115">
        <v>1</v>
      </c>
      <c r="F7" s="16">
        <v>69</v>
      </c>
      <c r="G7" s="115">
        <v>0</v>
      </c>
      <c r="H7" s="16">
        <v>70</v>
      </c>
      <c r="I7" s="115">
        <f t="shared" si="0"/>
        <v>1</v>
      </c>
      <c r="J7" s="16">
        <v>0</v>
      </c>
      <c r="K7" s="115">
        <v>0</v>
      </c>
      <c r="L7" s="106">
        <v>72</v>
      </c>
      <c r="M7" s="115">
        <f>SUM(L7-H7)</f>
        <v>2</v>
      </c>
    </row>
    <row r="8" spans="1:14" ht="25.15" customHeight="1" x14ac:dyDescent="0.25">
      <c r="A8" s="15">
        <v>115</v>
      </c>
      <c r="B8" s="16" t="s">
        <v>6</v>
      </c>
      <c r="C8" s="18">
        <v>2</v>
      </c>
      <c r="D8" s="53">
        <v>675</v>
      </c>
      <c r="E8" s="115">
        <v>4</v>
      </c>
      <c r="F8" s="53">
        <v>678</v>
      </c>
      <c r="G8" s="115">
        <f t="shared" ref="G8:G10" si="1">SUM(F8-D8)</f>
        <v>3</v>
      </c>
      <c r="H8" s="53">
        <v>684</v>
      </c>
      <c r="I8" s="115">
        <f>SUM(H8-F8)</f>
        <v>6</v>
      </c>
      <c r="J8" s="53">
        <v>689</v>
      </c>
      <c r="K8" s="115">
        <f t="shared" ref="K8:K11" si="2">SUM(J8-H8)</f>
        <v>5</v>
      </c>
      <c r="L8" s="106">
        <v>695</v>
      </c>
      <c r="M8" s="115">
        <f>SUM(L8-H8)</f>
        <v>11</v>
      </c>
    </row>
    <row r="9" spans="1:14" ht="25.15" customHeight="1" x14ac:dyDescent="0.25">
      <c r="A9" s="105">
        <v>63</v>
      </c>
      <c r="B9" s="100" t="s">
        <v>162</v>
      </c>
      <c r="C9" s="102">
        <v>5</v>
      </c>
      <c r="D9" s="106">
        <v>118</v>
      </c>
      <c r="E9" s="115" t="e">
        <f>SUM(D9-#REF!)</f>
        <v>#REF!</v>
      </c>
      <c r="F9" s="106">
        <v>130</v>
      </c>
      <c r="G9" s="115">
        <f t="shared" si="1"/>
        <v>12</v>
      </c>
      <c r="H9" s="106">
        <v>144</v>
      </c>
      <c r="I9" s="115">
        <f t="shared" ref="I9:I11" si="3">SUM(H9-F9)</f>
        <v>14</v>
      </c>
      <c r="J9" s="106">
        <v>147</v>
      </c>
      <c r="K9" s="115">
        <f t="shared" si="2"/>
        <v>3</v>
      </c>
      <c r="L9" s="106">
        <v>164</v>
      </c>
      <c r="M9" s="115">
        <f t="shared" ref="M9:M11" si="4">SUM(L9-H9)</f>
        <v>20</v>
      </c>
    </row>
    <row r="10" spans="1:14" ht="25.15" customHeight="1" x14ac:dyDescent="0.25">
      <c r="A10" s="15">
        <v>51</v>
      </c>
      <c r="B10" s="16" t="s">
        <v>8</v>
      </c>
      <c r="C10" s="18">
        <v>8</v>
      </c>
      <c r="D10" s="53">
        <v>268</v>
      </c>
      <c r="E10" s="115" t="e">
        <f>SUM(D10-#REF!)</f>
        <v>#REF!</v>
      </c>
      <c r="F10" s="53">
        <v>275</v>
      </c>
      <c r="G10" s="115">
        <f t="shared" si="1"/>
        <v>7</v>
      </c>
      <c r="H10" s="53">
        <v>283</v>
      </c>
      <c r="I10" s="115">
        <f t="shared" si="3"/>
        <v>8</v>
      </c>
      <c r="J10" s="53">
        <v>289</v>
      </c>
      <c r="K10" s="115">
        <f t="shared" si="2"/>
        <v>6</v>
      </c>
      <c r="L10" s="106">
        <v>294</v>
      </c>
      <c r="M10" s="115">
        <f t="shared" si="4"/>
        <v>11</v>
      </c>
    </row>
    <row r="11" spans="1:14" ht="25.15" customHeight="1" x14ac:dyDescent="0.25">
      <c r="A11" s="15">
        <v>92</v>
      </c>
      <c r="B11" s="16" t="s">
        <v>9</v>
      </c>
      <c r="C11" s="18">
        <v>0</v>
      </c>
      <c r="D11" s="53">
        <v>188</v>
      </c>
      <c r="E11" s="115" t="e">
        <f>SUM(D11-#REF!)</f>
        <v>#REF!</v>
      </c>
      <c r="F11" s="53">
        <v>188</v>
      </c>
      <c r="G11" s="115">
        <v>0</v>
      </c>
      <c r="H11" s="53">
        <v>190</v>
      </c>
      <c r="I11" s="115">
        <f t="shared" si="3"/>
        <v>2</v>
      </c>
      <c r="J11" s="53">
        <v>190</v>
      </c>
      <c r="K11" s="115">
        <f t="shared" si="2"/>
        <v>0</v>
      </c>
      <c r="L11" s="106">
        <v>192</v>
      </c>
      <c r="M11" s="115">
        <f t="shared" si="4"/>
        <v>2</v>
      </c>
    </row>
    <row r="12" spans="1:14" ht="25.15" customHeight="1" x14ac:dyDescent="0.25">
      <c r="A12" s="11"/>
      <c r="B12" s="61" t="s">
        <v>81</v>
      </c>
      <c r="C12" s="74">
        <v>23</v>
      </c>
      <c r="D12" s="73"/>
      <c r="E12" s="114" t="e">
        <f>SUM(E6:E11)</f>
        <v>#REF!</v>
      </c>
      <c r="F12" s="114"/>
      <c r="G12" s="114">
        <f t="shared" ref="G12" si="5">SUM(G6:G11)</f>
        <v>26</v>
      </c>
      <c r="H12" s="114"/>
      <c r="I12" s="114">
        <f>SUM(I6:I11)</f>
        <v>50</v>
      </c>
      <c r="J12" s="114"/>
      <c r="K12" s="114">
        <f>SUM(K6:K11)</f>
        <v>16</v>
      </c>
      <c r="L12" s="113"/>
      <c r="M12" s="114">
        <f>SUM(M6:M11)</f>
        <v>62</v>
      </c>
      <c r="N12" s="208" t="s">
        <v>179</v>
      </c>
    </row>
    <row r="13" spans="1:14" ht="25.15" customHeight="1" x14ac:dyDescent="0.25">
      <c r="A13" s="11"/>
      <c r="B13" s="152"/>
      <c r="C13" s="153"/>
      <c r="D13" s="99"/>
      <c r="E13" s="113"/>
      <c r="F13" s="99"/>
      <c r="G13" s="113"/>
      <c r="H13" s="99"/>
      <c r="I13" s="180"/>
      <c r="L13" s="178"/>
      <c r="M13" s="196"/>
    </row>
    <row r="14" spans="1:14" ht="25.15" customHeight="1" x14ac:dyDescent="0.25">
      <c r="A14" s="11"/>
      <c r="B14" s="152"/>
      <c r="C14" s="6" t="s">
        <v>80</v>
      </c>
      <c r="D14" s="1"/>
      <c r="E14" s="6" t="s">
        <v>80</v>
      </c>
      <c r="F14" s="1"/>
      <c r="G14" s="6" t="s">
        <v>80</v>
      </c>
      <c r="H14" s="1"/>
      <c r="I14" s="6" t="s">
        <v>80</v>
      </c>
      <c r="L14" s="178"/>
      <c r="M14" s="196"/>
    </row>
    <row r="15" spans="1:14" ht="42.75" customHeight="1" x14ac:dyDescent="0.25">
      <c r="A15" s="7" t="s">
        <v>0</v>
      </c>
      <c r="B15" s="8" t="s">
        <v>1</v>
      </c>
      <c r="C15" s="92" t="s">
        <v>71</v>
      </c>
      <c r="D15" s="97" t="s">
        <v>92</v>
      </c>
      <c r="E15" s="92" t="s">
        <v>95</v>
      </c>
      <c r="F15" s="97" t="s">
        <v>131</v>
      </c>
      <c r="G15" s="92" t="s">
        <v>132</v>
      </c>
      <c r="H15" s="97" t="s">
        <v>140</v>
      </c>
      <c r="I15" s="92" t="s">
        <v>141</v>
      </c>
      <c r="J15" s="97" t="s">
        <v>165</v>
      </c>
      <c r="K15" s="92" t="s">
        <v>166</v>
      </c>
      <c r="L15" s="97" t="s">
        <v>169</v>
      </c>
      <c r="M15" s="92" t="s">
        <v>168</v>
      </c>
    </row>
    <row r="16" spans="1:14" ht="25.15" customHeight="1" x14ac:dyDescent="0.25">
      <c r="A16" s="4"/>
      <c r="B16" s="11" t="s">
        <v>10</v>
      </c>
      <c r="C16" s="71"/>
      <c r="D16" s="1"/>
      <c r="E16" s="99"/>
      <c r="F16" s="1"/>
      <c r="G16" s="99"/>
      <c r="H16" s="1"/>
      <c r="I16" s="99"/>
      <c r="L16" s="178"/>
      <c r="M16" s="196"/>
    </row>
    <row r="17" spans="1:20" ht="25.15" customHeight="1" x14ac:dyDescent="0.25">
      <c r="A17" s="105">
        <v>46</v>
      </c>
      <c r="B17" s="100" t="s">
        <v>12</v>
      </c>
      <c r="C17" s="104">
        <v>2</v>
      </c>
      <c r="D17" s="106">
        <v>279</v>
      </c>
      <c r="E17" s="115" t="e">
        <f>SUM(D17-#REF!)</f>
        <v>#REF!</v>
      </c>
      <c r="F17" s="106">
        <v>279</v>
      </c>
      <c r="G17" s="115">
        <f>SUM(F17-D17)</f>
        <v>0</v>
      </c>
      <c r="H17" s="106">
        <v>300</v>
      </c>
      <c r="I17" s="115">
        <f t="shared" ref="I17:I21" si="6">SUM(H17-F17)</f>
        <v>21</v>
      </c>
      <c r="J17" s="106">
        <v>301</v>
      </c>
      <c r="K17" s="115">
        <f>SUM(J17-H17)</f>
        <v>1</v>
      </c>
      <c r="L17" s="106">
        <v>324</v>
      </c>
      <c r="M17" s="115">
        <f>SUM(L17-J17)</f>
        <v>23</v>
      </c>
    </row>
    <row r="18" spans="1:20" ht="25.15" customHeight="1" x14ac:dyDescent="0.25">
      <c r="A18" s="105">
        <v>70</v>
      </c>
      <c r="B18" s="100" t="s">
        <v>72</v>
      </c>
      <c r="C18" s="104">
        <v>0</v>
      </c>
      <c r="D18" s="106">
        <v>781</v>
      </c>
      <c r="E18" s="115" t="e">
        <f>SUM(D18-#REF!)</f>
        <v>#REF!</v>
      </c>
      <c r="F18" s="159">
        <v>781</v>
      </c>
      <c r="G18" s="115">
        <v>0</v>
      </c>
      <c r="H18" s="112">
        <v>3</v>
      </c>
      <c r="I18" s="115">
        <v>3</v>
      </c>
      <c r="J18" s="112">
        <v>3</v>
      </c>
      <c r="K18" s="115">
        <f t="shared" ref="K18:K19" si="7">SUM(J18-H18)</f>
        <v>0</v>
      </c>
      <c r="L18" s="106">
        <v>9</v>
      </c>
      <c r="M18" s="115">
        <f t="shared" ref="M18:M19" si="8">SUM(L18-J18)</f>
        <v>6</v>
      </c>
    </row>
    <row r="19" spans="1:20" ht="25.15" customHeight="1" x14ac:dyDescent="0.25">
      <c r="A19" s="105">
        <v>47</v>
      </c>
      <c r="B19" s="100" t="s">
        <v>21</v>
      </c>
      <c r="C19" s="104">
        <v>0</v>
      </c>
      <c r="D19" s="106">
        <v>39</v>
      </c>
      <c r="E19" s="115" t="e">
        <f>SUM(D19-#REF!)</f>
        <v>#REF!</v>
      </c>
      <c r="F19" s="106">
        <v>39</v>
      </c>
      <c r="G19" s="115">
        <f t="shared" ref="G19" si="9">SUM(F19-D19)</f>
        <v>0</v>
      </c>
      <c r="H19" s="106">
        <v>39</v>
      </c>
      <c r="I19" s="115">
        <f t="shared" si="6"/>
        <v>0</v>
      </c>
      <c r="J19" s="106">
        <v>39</v>
      </c>
      <c r="K19" s="115">
        <f t="shared" si="7"/>
        <v>0</v>
      </c>
      <c r="L19" s="106">
        <v>46</v>
      </c>
      <c r="M19" s="115">
        <f t="shared" si="8"/>
        <v>7</v>
      </c>
    </row>
    <row r="20" spans="1:20" ht="25.15" customHeight="1" x14ac:dyDescent="0.25">
      <c r="A20" s="6"/>
      <c r="B20" s="20"/>
      <c r="C20" s="71">
        <v>2</v>
      </c>
      <c r="D20" s="1"/>
      <c r="E20" s="113"/>
      <c r="F20" s="1"/>
      <c r="G20" s="113"/>
      <c r="H20" s="188"/>
      <c r="I20" s="189">
        <v>24</v>
      </c>
      <c r="J20" s="188"/>
      <c r="K20" s="189"/>
      <c r="L20" s="189"/>
      <c r="M20" s="189">
        <f>SUM(M17:M19)</f>
        <v>36</v>
      </c>
      <c r="N20" s="200" t="s">
        <v>192</v>
      </c>
      <c r="O20" s="200"/>
      <c r="P20" s="200"/>
      <c r="T20" s="215">
        <v>8</v>
      </c>
    </row>
    <row r="21" spans="1:20" ht="25.15" customHeight="1" x14ac:dyDescent="0.25">
      <c r="A21" s="15">
        <v>45</v>
      </c>
      <c r="B21" s="16" t="s">
        <v>22</v>
      </c>
      <c r="C21" s="57">
        <v>1</v>
      </c>
      <c r="D21" s="53">
        <v>102</v>
      </c>
      <c r="E21" s="115" t="e">
        <f>SUM(D21-#REF!)</f>
        <v>#REF!</v>
      </c>
      <c r="F21" s="53">
        <v>102</v>
      </c>
      <c r="G21" s="115">
        <v>0</v>
      </c>
      <c r="H21" s="53">
        <v>103</v>
      </c>
      <c r="I21" s="115">
        <f t="shared" si="6"/>
        <v>1</v>
      </c>
      <c r="J21" s="53">
        <v>103</v>
      </c>
      <c r="K21" s="115">
        <v>0</v>
      </c>
      <c r="L21" s="106">
        <v>105</v>
      </c>
      <c r="M21" s="115">
        <f>SUM(L21-J21)</f>
        <v>2</v>
      </c>
      <c r="N21" s="174" t="s">
        <v>97</v>
      </c>
    </row>
    <row r="22" spans="1:20" ht="25.15" customHeight="1" x14ac:dyDescent="0.25">
      <c r="A22" s="6"/>
      <c r="B22" s="20"/>
      <c r="C22" s="71">
        <v>1</v>
      </c>
      <c r="D22" s="1"/>
      <c r="E22" s="113"/>
      <c r="F22" s="1"/>
      <c r="G22" s="113"/>
      <c r="H22" s="188"/>
      <c r="I22" s="189"/>
      <c r="J22" s="188"/>
      <c r="K22" s="189"/>
      <c r="L22" s="189"/>
      <c r="M22" s="189"/>
    </row>
    <row r="23" spans="1:20" ht="25.15" customHeight="1" x14ac:dyDescent="0.25">
      <c r="A23" s="105">
        <v>98</v>
      </c>
      <c r="B23" s="100" t="s">
        <v>15</v>
      </c>
      <c r="C23" s="104">
        <v>15</v>
      </c>
      <c r="D23" s="106">
        <v>294</v>
      </c>
      <c r="E23" s="115" t="e">
        <f>SUM(D23-#REF!)</f>
        <v>#REF!</v>
      </c>
      <c r="F23" s="106">
        <v>498</v>
      </c>
      <c r="G23" s="115">
        <f>SUM(F23-D23)</f>
        <v>204</v>
      </c>
      <c r="H23" s="106">
        <v>514</v>
      </c>
      <c r="I23" s="115">
        <v>16</v>
      </c>
      <c r="J23" s="106">
        <v>524</v>
      </c>
      <c r="K23" s="115">
        <f>SUM(J23-H23)</f>
        <v>10</v>
      </c>
      <c r="L23" s="106">
        <v>538</v>
      </c>
      <c r="M23" s="204">
        <f>SUM(L23-J23)</f>
        <v>14</v>
      </c>
      <c r="N23" s="200" t="s">
        <v>180</v>
      </c>
      <c r="O23" s="182"/>
      <c r="P23" s="182"/>
      <c r="Q23" s="182"/>
    </row>
    <row r="24" spans="1:20" ht="25.15" customHeight="1" x14ac:dyDescent="0.25">
      <c r="A24" s="15">
        <v>100</v>
      </c>
      <c r="B24" s="16" t="s">
        <v>16</v>
      </c>
      <c r="C24" s="57">
        <v>1</v>
      </c>
      <c r="D24" s="53">
        <v>22</v>
      </c>
      <c r="E24" s="115">
        <v>8</v>
      </c>
      <c r="F24" s="53">
        <v>32</v>
      </c>
      <c r="G24" s="115">
        <f>SUM(F24-D24)</f>
        <v>10</v>
      </c>
      <c r="H24" s="53">
        <v>53</v>
      </c>
      <c r="I24" s="115">
        <f>SUM(H24-F24)</f>
        <v>21</v>
      </c>
      <c r="J24" s="53">
        <v>55</v>
      </c>
      <c r="K24" s="115">
        <f>SUM(J24-H24)</f>
        <v>2</v>
      </c>
      <c r="L24" s="106">
        <v>61</v>
      </c>
      <c r="M24" s="115">
        <f>SUM(L24-J24)</f>
        <v>6</v>
      </c>
      <c r="N24" s="174" t="s">
        <v>97</v>
      </c>
    </row>
    <row r="25" spans="1:20" ht="25.15" customHeight="1" x14ac:dyDescent="0.25">
      <c r="A25" s="4"/>
      <c r="B25" s="4"/>
      <c r="C25" s="71">
        <v>16</v>
      </c>
      <c r="D25" s="1"/>
      <c r="E25" s="113"/>
      <c r="F25" s="188"/>
      <c r="G25" s="189"/>
      <c r="H25" s="188"/>
      <c r="I25" s="189"/>
      <c r="J25" s="188"/>
      <c r="K25" s="189"/>
      <c r="L25" s="189"/>
      <c r="M25" s="189"/>
    </row>
    <row r="26" spans="1:20" ht="25.15" customHeight="1" x14ac:dyDescent="0.25">
      <c r="A26" s="15">
        <v>149</v>
      </c>
      <c r="B26" s="16" t="s">
        <v>18</v>
      </c>
      <c r="C26" s="57">
        <v>21</v>
      </c>
      <c r="D26" s="53">
        <v>115</v>
      </c>
      <c r="E26" s="115">
        <v>40</v>
      </c>
      <c r="F26" s="53">
        <v>127.8</v>
      </c>
      <c r="G26" s="115">
        <v>13</v>
      </c>
      <c r="H26" s="53">
        <v>166</v>
      </c>
      <c r="I26" s="115">
        <v>38</v>
      </c>
      <c r="J26" s="53">
        <v>173</v>
      </c>
      <c r="K26" s="115">
        <f>SUM(J26-H26)</f>
        <v>7</v>
      </c>
      <c r="L26" s="106">
        <v>218</v>
      </c>
      <c r="M26" s="115">
        <f>SUM(L26-J26)</f>
        <v>45</v>
      </c>
    </row>
    <row r="27" spans="1:20" ht="25.15" customHeight="1" x14ac:dyDescent="0.25">
      <c r="A27" s="15">
        <v>39</v>
      </c>
      <c r="B27" s="16" t="s">
        <v>13</v>
      </c>
      <c r="C27" s="57">
        <v>2</v>
      </c>
      <c r="D27" s="53">
        <v>773</v>
      </c>
      <c r="E27" s="115" t="e">
        <f>SUM(D27-#REF!)</f>
        <v>#REF!</v>
      </c>
      <c r="F27" s="106">
        <v>773</v>
      </c>
      <c r="G27" s="115">
        <v>0</v>
      </c>
      <c r="H27" s="106" t="s">
        <v>142</v>
      </c>
      <c r="I27" s="115">
        <v>13</v>
      </c>
      <c r="J27" s="106">
        <v>3</v>
      </c>
      <c r="K27" s="115">
        <v>2</v>
      </c>
      <c r="L27" s="106">
        <v>35</v>
      </c>
      <c r="M27" s="115">
        <f>SUM(L27-J27)</f>
        <v>32</v>
      </c>
    </row>
    <row r="28" spans="1:20" ht="25.15" customHeight="1" x14ac:dyDescent="0.25">
      <c r="A28" s="116">
        <v>41</v>
      </c>
      <c r="B28" s="100" t="s">
        <v>25</v>
      </c>
      <c r="C28" s="104">
        <v>5</v>
      </c>
      <c r="D28" s="132" t="s">
        <v>135</v>
      </c>
      <c r="E28" s="134">
        <v>14</v>
      </c>
      <c r="F28" s="160">
        <v>185.5</v>
      </c>
      <c r="G28" s="115">
        <v>27</v>
      </c>
      <c r="H28" s="160">
        <v>216</v>
      </c>
      <c r="I28" s="115">
        <v>30</v>
      </c>
      <c r="J28" s="160">
        <v>217</v>
      </c>
      <c r="K28" s="115">
        <f t="shared" ref="K28" si="10">SUM(J28-H28)</f>
        <v>1</v>
      </c>
      <c r="L28" s="106">
        <v>245</v>
      </c>
      <c r="M28" s="115">
        <f>SUM(L28-J28)</f>
        <v>28</v>
      </c>
    </row>
    <row r="29" spans="1:20" ht="25.15" customHeight="1" x14ac:dyDescent="0.25">
      <c r="A29" s="4"/>
      <c r="B29" s="4"/>
      <c r="C29" s="71">
        <v>28</v>
      </c>
      <c r="D29" s="1"/>
      <c r="E29" s="113"/>
      <c r="F29" s="188"/>
      <c r="G29" s="189"/>
      <c r="H29" s="188"/>
      <c r="I29" s="189">
        <f>SUM(I26:I28)</f>
        <v>81</v>
      </c>
      <c r="J29" s="188"/>
      <c r="K29" s="187"/>
      <c r="L29" s="187"/>
      <c r="M29" s="187">
        <f>SUM(M26:M28)</f>
        <v>105</v>
      </c>
      <c r="N29" s="200" t="s">
        <v>181</v>
      </c>
    </row>
    <row r="30" spans="1:20" ht="25.15" customHeight="1" x14ac:dyDescent="0.25">
      <c r="A30" s="15"/>
      <c r="B30" s="16" t="s">
        <v>17</v>
      </c>
      <c r="C30" s="57">
        <v>4</v>
      </c>
      <c r="D30" s="53">
        <v>231</v>
      </c>
      <c r="E30" s="115">
        <v>15</v>
      </c>
      <c r="F30" s="53">
        <v>238</v>
      </c>
      <c r="G30" s="115">
        <f t="shared" ref="G30:G40" si="11">SUM(F30-D30)</f>
        <v>7</v>
      </c>
      <c r="H30" s="53">
        <v>255</v>
      </c>
      <c r="I30" s="115">
        <f t="shared" ref="I30:I38" si="12">SUM(H30-F30)</f>
        <v>17</v>
      </c>
      <c r="J30" s="53">
        <v>260</v>
      </c>
      <c r="K30" s="115">
        <f>SUM(J30-H30)</f>
        <v>5</v>
      </c>
      <c r="L30" s="106">
        <v>276</v>
      </c>
      <c r="M30" s="115">
        <f>SUM(L30-J30)</f>
        <v>16</v>
      </c>
    </row>
    <row r="31" spans="1:20" ht="25.15" customHeight="1" x14ac:dyDescent="0.25">
      <c r="A31" s="15">
        <v>49</v>
      </c>
      <c r="B31" s="16" t="s">
        <v>11</v>
      </c>
      <c r="C31" s="57">
        <v>0</v>
      </c>
      <c r="D31" s="53">
        <v>42</v>
      </c>
      <c r="E31" s="115" t="e">
        <f>SUM(D31-#REF!)</f>
        <v>#REF!</v>
      </c>
      <c r="F31" s="53">
        <v>43</v>
      </c>
      <c r="G31" s="115">
        <f t="shared" si="11"/>
        <v>1</v>
      </c>
      <c r="H31" s="53">
        <v>52</v>
      </c>
      <c r="I31" s="115">
        <f t="shared" si="12"/>
        <v>9</v>
      </c>
      <c r="J31" s="53">
        <v>53</v>
      </c>
      <c r="K31" s="115">
        <f t="shared" ref="K31:K34" si="13">SUM(J31-H31)</f>
        <v>1</v>
      </c>
      <c r="L31" s="106">
        <v>66</v>
      </c>
      <c r="M31" s="115">
        <f>SUM(L31-J31)</f>
        <v>13</v>
      </c>
    </row>
    <row r="32" spans="1:20" ht="25.15" customHeight="1" x14ac:dyDescent="0.25">
      <c r="A32" s="15">
        <v>48</v>
      </c>
      <c r="B32" s="16" t="s">
        <v>90</v>
      </c>
      <c r="C32" s="57">
        <v>20</v>
      </c>
      <c r="D32" s="53">
        <v>217</v>
      </c>
      <c r="E32" s="115">
        <v>20</v>
      </c>
      <c r="F32" s="53">
        <v>254</v>
      </c>
      <c r="G32" s="115">
        <f t="shared" si="11"/>
        <v>37</v>
      </c>
      <c r="H32" s="53">
        <v>279</v>
      </c>
      <c r="I32" s="115">
        <f>SUM(H32-F32)</f>
        <v>25</v>
      </c>
      <c r="J32" s="53">
        <v>320</v>
      </c>
      <c r="K32" s="115">
        <f>SUM(J32-H32)</f>
        <v>41</v>
      </c>
      <c r="L32" s="106">
        <v>337</v>
      </c>
      <c r="M32" s="115">
        <f>SUM(L32-J32)</f>
        <v>17</v>
      </c>
      <c r="N32" s="199"/>
    </row>
    <row r="33" spans="1:15" ht="25.15" customHeight="1" x14ac:dyDescent="0.25">
      <c r="A33" s="105">
        <v>78</v>
      </c>
      <c r="B33" s="100" t="s">
        <v>19</v>
      </c>
      <c r="C33" s="104">
        <v>25</v>
      </c>
      <c r="D33" s="106">
        <v>1322</v>
      </c>
      <c r="E33" s="115" t="e">
        <f>SUM(D33-#REF!)</f>
        <v>#REF!</v>
      </c>
      <c r="F33" s="106">
        <v>1351</v>
      </c>
      <c r="G33" s="115">
        <f t="shared" si="11"/>
        <v>29</v>
      </c>
      <c r="H33" s="106">
        <v>1372</v>
      </c>
      <c r="I33" s="115">
        <f>SUM(H33-F33)</f>
        <v>21</v>
      </c>
      <c r="J33" s="106">
        <v>1383</v>
      </c>
      <c r="K33" s="115">
        <f t="shared" si="13"/>
        <v>11</v>
      </c>
      <c r="L33" s="106">
        <v>1391</v>
      </c>
      <c r="M33" s="115">
        <f>SUM(L33-J33)</f>
        <v>8</v>
      </c>
      <c r="N33" s="199"/>
    </row>
    <row r="34" spans="1:15" ht="25.15" customHeight="1" x14ac:dyDescent="0.25">
      <c r="A34" s="105">
        <v>50</v>
      </c>
      <c r="B34" s="100" t="s">
        <v>23</v>
      </c>
      <c r="C34" s="104">
        <v>3</v>
      </c>
      <c r="D34" s="106">
        <v>54</v>
      </c>
      <c r="E34" s="115">
        <v>29</v>
      </c>
      <c r="F34" s="100">
        <v>85</v>
      </c>
      <c r="G34" s="115">
        <v>43</v>
      </c>
      <c r="H34" s="100">
        <v>105</v>
      </c>
      <c r="I34" s="115">
        <f>SUM(H34-F34)</f>
        <v>20</v>
      </c>
      <c r="J34" s="100">
        <v>116</v>
      </c>
      <c r="K34" s="115">
        <f t="shared" si="13"/>
        <v>11</v>
      </c>
      <c r="L34" s="106">
        <v>148</v>
      </c>
      <c r="M34" s="204">
        <f>SUM(L34-J34)</f>
        <v>32</v>
      </c>
      <c r="N34" s="200" t="s">
        <v>182</v>
      </c>
    </row>
    <row r="35" spans="1:15" ht="25.15" customHeight="1" x14ac:dyDescent="0.25">
      <c r="A35" s="4"/>
      <c r="B35" s="4"/>
      <c r="C35" s="71">
        <v>52</v>
      </c>
      <c r="D35" s="1"/>
      <c r="E35" s="3"/>
      <c r="F35" s="188"/>
      <c r="G35" s="189">
        <f>SUM(G30:G34)</f>
        <v>117</v>
      </c>
      <c r="H35" s="188"/>
      <c r="I35" s="189">
        <f>SUM(I30:I34)</f>
        <v>92</v>
      </c>
      <c r="J35" s="188"/>
      <c r="K35" s="187">
        <f>SUM(K30:K34)</f>
        <v>69</v>
      </c>
      <c r="L35" s="187"/>
      <c r="M35" s="205">
        <f>SUM(M30:M34)</f>
        <v>86</v>
      </c>
    </row>
    <row r="36" spans="1:15" ht="25.15" customHeight="1" x14ac:dyDescent="0.25">
      <c r="A36" s="52">
        <v>137</v>
      </c>
      <c r="B36" s="53" t="s">
        <v>14</v>
      </c>
      <c r="C36" s="57">
        <v>12</v>
      </c>
      <c r="D36" s="53" t="s">
        <v>134</v>
      </c>
      <c r="E36" s="115">
        <v>11</v>
      </c>
      <c r="F36" s="16" t="s">
        <v>133</v>
      </c>
      <c r="G36" s="115">
        <v>14</v>
      </c>
      <c r="H36" s="16">
        <v>44</v>
      </c>
      <c r="I36" s="115">
        <v>15</v>
      </c>
      <c r="J36" s="16">
        <v>51</v>
      </c>
      <c r="K36" s="115">
        <v>7</v>
      </c>
      <c r="L36" s="106">
        <v>82</v>
      </c>
      <c r="M36" s="115">
        <f>SUM(L36-J36)</f>
        <v>31</v>
      </c>
      <c r="N36" s="174" t="s">
        <v>97</v>
      </c>
    </row>
    <row r="37" spans="1:15" ht="25.15" customHeight="1" x14ac:dyDescent="0.25">
      <c r="A37" s="59"/>
      <c r="B37" s="37"/>
      <c r="C37" s="55"/>
      <c r="D37" s="1"/>
      <c r="E37" s="113"/>
      <c r="F37" s="188"/>
      <c r="G37" s="189"/>
      <c r="H37" s="188"/>
      <c r="I37" s="189"/>
      <c r="J37" s="188"/>
      <c r="K37" s="187"/>
      <c r="L37" s="187"/>
      <c r="M37" s="187"/>
    </row>
    <row r="38" spans="1:15" ht="25.15" customHeight="1" x14ac:dyDescent="0.25">
      <c r="A38" s="107">
        <v>44</v>
      </c>
      <c r="B38" s="106" t="s">
        <v>93</v>
      </c>
      <c r="C38" s="104">
        <v>1</v>
      </c>
      <c r="D38" s="106">
        <v>2</v>
      </c>
      <c r="E38" s="115">
        <v>1</v>
      </c>
      <c r="F38" s="106">
        <v>3</v>
      </c>
      <c r="G38" s="115">
        <f t="shared" si="11"/>
        <v>1</v>
      </c>
      <c r="H38" s="106">
        <v>8</v>
      </c>
      <c r="I38" s="115">
        <f t="shared" si="12"/>
        <v>5</v>
      </c>
      <c r="J38" s="106">
        <v>8</v>
      </c>
      <c r="K38" s="115">
        <v>0</v>
      </c>
      <c r="L38" s="106">
        <v>10</v>
      </c>
      <c r="M38" s="115">
        <f>SUM(L38-J38)</f>
        <v>2</v>
      </c>
      <c r="N38" s="174" t="s">
        <v>97</v>
      </c>
    </row>
    <row r="39" spans="1:15" ht="25.15" customHeight="1" x14ac:dyDescent="0.25">
      <c r="A39" s="1"/>
      <c r="B39" s="1"/>
      <c r="C39" s="75"/>
      <c r="D39" s="1"/>
      <c r="E39" s="113"/>
      <c r="F39" s="188"/>
      <c r="G39" s="189"/>
      <c r="H39" s="188"/>
      <c r="I39" s="189"/>
      <c r="J39" s="188"/>
      <c r="K39" s="187"/>
      <c r="L39" s="187"/>
      <c r="M39" s="187"/>
    </row>
    <row r="40" spans="1:15" ht="25.15" customHeight="1" x14ac:dyDescent="0.25">
      <c r="A40" s="24">
        <v>64</v>
      </c>
      <c r="B40" s="25" t="s">
        <v>20</v>
      </c>
      <c r="C40" s="57">
        <v>1</v>
      </c>
      <c r="D40" s="53">
        <v>100</v>
      </c>
      <c r="E40" s="115" t="e">
        <f>SUM(D40-#REF!)</f>
        <v>#REF!</v>
      </c>
      <c r="F40" s="53">
        <v>100</v>
      </c>
      <c r="G40" s="115">
        <f t="shared" si="11"/>
        <v>0</v>
      </c>
      <c r="H40" s="53">
        <v>104</v>
      </c>
      <c r="I40" s="115">
        <v>4</v>
      </c>
      <c r="J40" s="53">
        <v>104</v>
      </c>
      <c r="K40" s="115">
        <v>0</v>
      </c>
      <c r="L40" s="106">
        <v>109</v>
      </c>
      <c r="M40" s="115">
        <f>SUM(L40-J40)</f>
        <v>5</v>
      </c>
      <c r="N40" s="201" t="s">
        <v>172</v>
      </c>
    </row>
    <row r="41" spans="1:15" ht="25.15" customHeight="1" x14ac:dyDescent="0.25">
      <c r="A41" s="58"/>
      <c r="B41" s="65" t="s">
        <v>82</v>
      </c>
      <c r="C41" s="80">
        <f>(C20+C22+C25+C29+C35++C36+C40+C38)</f>
        <v>113</v>
      </c>
      <c r="D41" s="73"/>
      <c r="E41" s="114" t="e">
        <f>SUM(E17:E19,E21,E23:E24,E26:E28,E30:E33,E34,E36,E38,E40)</f>
        <v>#REF!</v>
      </c>
      <c r="F41" s="114"/>
      <c r="G41" s="114">
        <f>SUM(G17:G19,G21,G23:G24,G26:G28,G30:G33,G34,G36,G38,G40)</f>
        <v>386</v>
      </c>
      <c r="H41" s="114"/>
      <c r="I41" s="114">
        <f>SUM(I17:I19,I21,I23:I24,I26:I28,I30:I33,I34,I36,I38,I40)</f>
        <v>259</v>
      </c>
      <c r="J41" s="114"/>
      <c r="K41" s="114">
        <f>SUM(K17:K19,K21,K23:K24,K26:K28,K30:K33,K34,K36,K38,K40)</f>
        <v>99</v>
      </c>
      <c r="L41" s="113"/>
      <c r="M41" s="114">
        <f>SUM(M17:M19,M21,M23:M24,M26:M28,M30:M34,M36,M38,M40)</f>
        <v>287</v>
      </c>
    </row>
    <row r="42" spans="1:15" ht="25.15" customHeight="1" x14ac:dyDescent="0.25">
      <c r="A42" s="58"/>
      <c r="B42" s="154"/>
      <c r="C42" s="55"/>
      <c r="D42" s="99"/>
      <c r="E42" s="113"/>
      <c r="F42" s="99"/>
      <c r="G42" s="113"/>
      <c r="H42" s="99"/>
      <c r="I42" s="113"/>
      <c r="L42" s="178"/>
      <c r="M42" s="196"/>
    </row>
    <row r="43" spans="1:15" ht="25.15" customHeight="1" x14ac:dyDescent="0.25">
      <c r="A43" s="11"/>
      <c r="B43" s="152"/>
      <c r="C43" s="6" t="s">
        <v>80</v>
      </c>
      <c r="D43" s="1"/>
      <c r="E43" s="6" t="s">
        <v>80</v>
      </c>
      <c r="F43" s="1"/>
      <c r="G43" s="6" t="s">
        <v>80</v>
      </c>
      <c r="H43" s="1"/>
      <c r="I43" s="6" t="s">
        <v>80</v>
      </c>
      <c r="L43" s="178"/>
      <c r="M43" s="196"/>
    </row>
    <row r="44" spans="1:15" ht="38.25" customHeight="1" x14ac:dyDescent="0.25">
      <c r="A44" s="7" t="s">
        <v>0</v>
      </c>
      <c r="B44" s="8" t="s">
        <v>1</v>
      </c>
      <c r="C44" s="92" t="s">
        <v>71</v>
      </c>
      <c r="D44" s="97" t="s">
        <v>92</v>
      </c>
      <c r="E44" s="92" t="s">
        <v>95</v>
      </c>
      <c r="F44" s="97" t="s">
        <v>131</v>
      </c>
      <c r="G44" s="92" t="s">
        <v>132</v>
      </c>
      <c r="H44" s="97" t="s">
        <v>140</v>
      </c>
      <c r="I44" s="92" t="s">
        <v>141</v>
      </c>
      <c r="J44" s="97" t="s">
        <v>165</v>
      </c>
      <c r="K44" s="92" t="s">
        <v>166</v>
      </c>
      <c r="L44" s="97" t="s">
        <v>169</v>
      </c>
      <c r="M44" s="92" t="s">
        <v>168</v>
      </c>
    </row>
    <row r="45" spans="1:15" ht="25.15" customHeight="1" x14ac:dyDescent="0.25">
      <c r="A45" s="11"/>
      <c r="B45" s="11" t="s">
        <v>26</v>
      </c>
      <c r="C45" s="71"/>
      <c r="D45" s="1"/>
      <c r="E45" s="99"/>
      <c r="F45" s="1"/>
      <c r="G45" s="99"/>
      <c r="H45" s="1"/>
      <c r="I45" s="99"/>
      <c r="L45" s="178"/>
      <c r="M45" s="196"/>
    </row>
    <row r="46" spans="1:15" ht="25.15" customHeight="1" x14ac:dyDescent="0.25">
      <c r="A46" s="105">
        <v>52</v>
      </c>
      <c r="B46" s="100" t="s">
        <v>28</v>
      </c>
      <c r="C46" s="104">
        <v>0</v>
      </c>
      <c r="D46" s="106" t="s">
        <v>96</v>
      </c>
      <c r="E46" s="115">
        <v>0</v>
      </c>
      <c r="F46" s="106" t="s">
        <v>96</v>
      </c>
      <c r="G46" s="115">
        <v>0</v>
      </c>
      <c r="H46" s="106" t="s">
        <v>96</v>
      </c>
      <c r="I46" s="115">
        <v>0</v>
      </c>
      <c r="J46" s="106">
        <v>0</v>
      </c>
      <c r="K46" s="115">
        <v>0</v>
      </c>
      <c r="L46" s="106" t="s">
        <v>173</v>
      </c>
      <c r="M46" s="115">
        <v>0</v>
      </c>
      <c r="N46" s="200" t="s">
        <v>177</v>
      </c>
    </row>
    <row r="47" spans="1:15" ht="25.15" customHeight="1" x14ac:dyDescent="0.25">
      <c r="A47" s="15">
        <v>103</v>
      </c>
      <c r="B47" s="16" t="s">
        <v>27</v>
      </c>
      <c r="C47" s="57">
        <v>1</v>
      </c>
      <c r="D47" s="53">
        <v>192</v>
      </c>
      <c r="E47" s="115" t="e">
        <f>SUM(D47-#REF!)</f>
        <v>#REF!</v>
      </c>
      <c r="F47" s="53">
        <v>193</v>
      </c>
      <c r="G47" s="115">
        <f>SUM(F47-D47)</f>
        <v>1</v>
      </c>
      <c r="H47" s="53">
        <v>197</v>
      </c>
      <c r="I47" s="115">
        <f>SUM(H47-F47)</f>
        <v>4</v>
      </c>
      <c r="J47" s="53">
        <v>198</v>
      </c>
      <c r="K47" s="115">
        <v>1</v>
      </c>
      <c r="L47" s="106">
        <v>201</v>
      </c>
      <c r="M47" s="115">
        <v>2.5</v>
      </c>
    </row>
    <row r="48" spans="1:15" ht="25.15" customHeight="1" x14ac:dyDescent="0.25">
      <c r="A48" s="105">
        <v>53</v>
      </c>
      <c r="B48" s="100" t="s">
        <v>29</v>
      </c>
      <c r="C48" s="104">
        <v>1</v>
      </c>
      <c r="D48" s="106">
        <v>414</v>
      </c>
      <c r="E48" s="115">
        <v>2</v>
      </c>
      <c r="F48" s="106">
        <v>419</v>
      </c>
      <c r="G48" s="115">
        <v>5</v>
      </c>
      <c r="H48" s="106">
        <v>5</v>
      </c>
      <c r="I48" s="115">
        <v>5</v>
      </c>
      <c r="J48" s="106">
        <v>8</v>
      </c>
      <c r="K48" s="115">
        <v>3</v>
      </c>
      <c r="L48" s="106">
        <v>47</v>
      </c>
      <c r="M48" s="115">
        <v>40.5</v>
      </c>
      <c r="N48">
        <f>SUM(M47:M48)</f>
        <v>43</v>
      </c>
      <c r="O48" s="200" t="s">
        <v>183</v>
      </c>
    </row>
    <row r="49" spans="1:16" ht="25.15" customHeight="1" x14ac:dyDescent="0.25">
      <c r="A49" s="105">
        <v>66</v>
      </c>
      <c r="B49" s="100" t="s">
        <v>167</v>
      </c>
      <c r="C49" s="104">
        <v>1</v>
      </c>
      <c r="D49" s="106">
        <v>279</v>
      </c>
      <c r="E49" s="115">
        <v>16</v>
      </c>
      <c r="F49" s="106">
        <v>282</v>
      </c>
      <c r="G49" s="115">
        <f t="shared" ref="G49:G50" si="14">SUM(F49-D49)</f>
        <v>3</v>
      </c>
      <c r="H49" s="106">
        <v>296</v>
      </c>
      <c r="I49" s="115">
        <v>14</v>
      </c>
      <c r="J49" s="106">
        <v>297</v>
      </c>
      <c r="K49" s="115">
        <v>1</v>
      </c>
      <c r="L49" s="106">
        <v>307</v>
      </c>
      <c r="M49" s="115">
        <v>11</v>
      </c>
      <c r="N49" s="202" t="s">
        <v>176</v>
      </c>
    </row>
    <row r="50" spans="1:16" ht="25.15" customHeight="1" x14ac:dyDescent="0.25">
      <c r="A50" s="105">
        <v>67</v>
      </c>
      <c r="B50" s="122" t="s">
        <v>31</v>
      </c>
      <c r="C50" s="125">
        <v>7</v>
      </c>
      <c r="D50" s="106">
        <v>203</v>
      </c>
      <c r="E50" s="115" t="e">
        <f>SUM(D50-#REF!)</f>
        <v>#REF!</v>
      </c>
      <c r="F50" s="106">
        <v>211</v>
      </c>
      <c r="G50" s="115">
        <f t="shared" si="14"/>
        <v>8</v>
      </c>
      <c r="H50" s="106">
        <v>241</v>
      </c>
      <c r="I50" s="115">
        <v>30</v>
      </c>
      <c r="J50" s="106">
        <v>245</v>
      </c>
      <c r="K50" s="115">
        <v>4</v>
      </c>
      <c r="L50" s="106">
        <v>275</v>
      </c>
      <c r="M50" s="115">
        <v>30</v>
      </c>
      <c r="N50" s="202" t="s">
        <v>176</v>
      </c>
    </row>
    <row r="51" spans="1:16" ht="25.15" customHeight="1" x14ac:dyDescent="0.25">
      <c r="A51" s="11"/>
      <c r="B51" s="65" t="s">
        <v>83</v>
      </c>
      <c r="C51" s="80">
        <f>SUM(C46:C50)</f>
        <v>10</v>
      </c>
      <c r="D51" s="73"/>
      <c r="E51" s="114" t="e">
        <f>SUM(E46:E50)</f>
        <v>#REF!</v>
      </c>
      <c r="F51" s="114"/>
      <c r="G51" s="114">
        <f>SUM(G46:G50)</f>
        <v>17</v>
      </c>
      <c r="H51" s="114"/>
      <c r="I51" s="114">
        <f>SUM(I46:I50)</f>
        <v>53</v>
      </c>
      <c r="J51" s="114"/>
      <c r="K51" s="114">
        <f t="shared" ref="K51" si="15">SUM(K46:K50)</f>
        <v>9</v>
      </c>
      <c r="L51" s="113"/>
      <c r="M51" s="114">
        <f>SUM(M46:M50)</f>
        <v>84</v>
      </c>
    </row>
    <row r="52" spans="1:16" ht="25.15" customHeight="1" x14ac:dyDescent="0.25">
      <c r="A52" s="4"/>
      <c r="B52" s="4"/>
      <c r="C52" s="71"/>
      <c r="D52" s="1"/>
      <c r="E52" s="99"/>
      <c r="F52" s="1"/>
      <c r="G52" s="99"/>
      <c r="H52" s="1"/>
      <c r="I52" s="99"/>
      <c r="L52" s="178"/>
      <c r="M52" s="196"/>
    </row>
    <row r="53" spans="1:16" ht="25.15" customHeight="1" x14ac:dyDescent="0.25">
      <c r="A53" s="4"/>
      <c r="B53" s="5"/>
      <c r="C53" s="21" t="s">
        <v>80</v>
      </c>
      <c r="D53" s="1"/>
      <c r="E53" s="6" t="s">
        <v>80</v>
      </c>
      <c r="F53" s="1"/>
      <c r="G53" s="6" t="s">
        <v>80</v>
      </c>
      <c r="H53" s="1"/>
      <c r="I53" s="6" t="s">
        <v>80</v>
      </c>
      <c r="L53" s="178"/>
      <c r="M53" s="196"/>
    </row>
    <row r="54" spans="1:16" ht="36" customHeight="1" x14ac:dyDescent="0.25">
      <c r="A54" s="7" t="s">
        <v>0</v>
      </c>
      <c r="B54" s="8" t="s">
        <v>1</v>
      </c>
      <c r="C54" s="92" t="s">
        <v>71</v>
      </c>
      <c r="D54" s="97" t="s">
        <v>92</v>
      </c>
      <c r="E54" s="92" t="s">
        <v>95</v>
      </c>
      <c r="F54" s="97" t="s">
        <v>131</v>
      </c>
      <c r="G54" s="92" t="s">
        <v>132</v>
      </c>
      <c r="H54" s="97" t="s">
        <v>140</v>
      </c>
      <c r="I54" s="92" t="s">
        <v>141</v>
      </c>
      <c r="J54" s="97" t="s">
        <v>165</v>
      </c>
      <c r="K54" s="92" t="s">
        <v>166</v>
      </c>
      <c r="L54" s="97" t="s">
        <v>169</v>
      </c>
      <c r="M54" s="92" t="s">
        <v>168</v>
      </c>
    </row>
    <row r="55" spans="1:16" ht="25.15" customHeight="1" x14ac:dyDescent="0.25">
      <c r="A55" s="11"/>
      <c r="B55" s="11" t="s">
        <v>32</v>
      </c>
      <c r="C55" s="71"/>
      <c r="D55" s="1"/>
      <c r="E55" s="99"/>
      <c r="F55" s="1"/>
      <c r="G55" s="99"/>
      <c r="H55" s="1"/>
      <c r="I55" s="99"/>
      <c r="L55" s="178"/>
      <c r="M55" s="196"/>
    </row>
    <row r="56" spans="1:16" ht="25.15" customHeight="1" x14ac:dyDescent="0.25">
      <c r="A56" s="15">
        <v>93</v>
      </c>
      <c r="B56" s="16" t="s">
        <v>36</v>
      </c>
      <c r="C56" s="57">
        <v>4</v>
      </c>
      <c r="D56" s="53">
        <v>871</v>
      </c>
      <c r="E56" s="115" t="e">
        <f>SUM(D56-#REF!)</f>
        <v>#REF!</v>
      </c>
      <c r="F56" s="53">
        <v>872</v>
      </c>
      <c r="G56" s="115">
        <f>SUM(F56-D56)</f>
        <v>1</v>
      </c>
      <c r="H56" s="53">
        <v>897</v>
      </c>
      <c r="I56" s="115">
        <f t="shared" ref="I56:I57" si="16">SUM(H56-F56)</f>
        <v>25</v>
      </c>
      <c r="J56" s="53">
        <v>897</v>
      </c>
      <c r="K56" s="115">
        <f>SUM(J56-H56)</f>
        <v>0</v>
      </c>
      <c r="L56" s="106">
        <v>920</v>
      </c>
      <c r="M56" s="115">
        <f>SUM(L56-J56)</f>
        <v>23</v>
      </c>
    </row>
    <row r="57" spans="1:16" ht="25.15" customHeight="1" x14ac:dyDescent="0.25">
      <c r="A57" s="105">
        <v>77</v>
      </c>
      <c r="B57" s="100" t="s">
        <v>50</v>
      </c>
      <c r="C57" s="104">
        <v>28</v>
      </c>
      <c r="D57" s="106">
        <v>1570</v>
      </c>
      <c r="E57" s="115" t="e">
        <f>SUM(D57-#REF!)</f>
        <v>#REF!</v>
      </c>
      <c r="F57" s="106">
        <v>1605</v>
      </c>
      <c r="G57" s="115">
        <f t="shared" ref="G57:G58" si="17">SUM(F57-D57)</f>
        <v>35</v>
      </c>
      <c r="H57" s="106">
        <v>1695</v>
      </c>
      <c r="I57" s="115">
        <f t="shared" si="16"/>
        <v>90</v>
      </c>
      <c r="J57" s="106">
        <v>1717</v>
      </c>
      <c r="K57" s="115">
        <f t="shared" ref="K57:K58" si="18">SUM(J57-H57)</f>
        <v>22</v>
      </c>
      <c r="L57" s="106">
        <v>1746</v>
      </c>
      <c r="M57" s="115">
        <f t="shared" ref="M57:M59" si="19">SUM(L57-J57)</f>
        <v>29</v>
      </c>
    </row>
    <row r="58" spans="1:16" ht="25.15" customHeight="1" x14ac:dyDescent="0.25">
      <c r="A58" s="105">
        <v>94</v>
      </c>
      <c r="B58" s="100" t="s">
        <v>43</v>
      </c>
      <c r="C58" s="104">
        <v>0</v>
      </c>
      <c r="D58" s="106">
        <v>600</v>
      </c>
      <c r="E58" s="115">
        <v>9</v>
      </c>
      <c r="F58" s="106">
        <v>600</v>
      </c>
      <c r="G58" s="115">
        <f t="shared" si="17"/>
        <v>0</v>
      </c>
      <c r="H58" s="106">
        <v>610</v>
      </c>
      <c r="I58" s="115">
        <f>SUM(H58-F58)</f>
        <v>10</v>
      </c>
      <c r="J58" s="106">
        <v>613</v>
      </c>
      <c r="K58" s="115">
        <f t="shared" si="18"/>
        <v>3</v>
      </c>
      <c r="L58" s="106">
        <v>624</v>
      </c>
      <c r="M58" s="115">
        <f t="shared" si="19"/>
        <v>11</v>
      </c>
    </row>
    <row r="59" spans="1:16" ht="25.15" customHeight="1" x14ac:dyDescent="0.25">
      <c r="A59" s="15">
        <v>62</v>
      </c>
      <c r="B59" s="100" t="s">
        <v>45</v>
      </c>
      <c r="C59" s="57">
        <v>1</v>
      </c>
      <c r="D59" s="106">
        <v>5</v>
      </c>
      <c r="E59" s="115">
        <v>1</v>
      </c>
      <c r="F59" s="156">
        <v>4</v>
      </c>
      <c r="G59" s="115">
        <v>0</v>
      </c>
      <c r="H59" s="156">
        <v>4</v>
      </c>
      <c r="I59" s="115">
        <v>0</v>
      </c>
      <c r="J59" s="156">
        <v>4</v>
      </c>
      <c r="K59" s="115">
        <v>0</v>
      </c>
      <c r="L59" s="106">
        <v>4</v>
      </c>
      <c r="M59" s="115">
        <f t="shared" si="19"/>
        <v>0</v>
      </c>
      <c r="N59" s="203"/>
    </row>
    <row r="60" spans="1:16" ht="25.15" customHeight="1" x14ac:dyDescent="0.25">
      <c r="A60" s="6"/>
      <c r="B60" s="20"/>
      <c r="C60" s="55"/>
      <c r="D60" s="3"/>
      <c r="E60" s="3"/>
      <c r="F60" s="176"/>
      <c r="G60" s="3"/>
      <c r="H60" s="190"/>
      <c r="I60" s="189">
        <f>SUM(I56:I59)</f>
        <v>125</v>
      </c>
      <c r="J60" s="190"/>
      <c r="K60" s="187">
        <f>SUM(K56:K59)</f>
        <v>25</v>
      </c>
      <c r="L60" s="187"/>
      <c r="M60" s="187">
        <f>SUM(M56:M59)</f>
        <v>63</v>
      </c>
      <c r="N60" s="200" t="s">
        <v>184</v>
      </c>
      <c r="O60" s="200"/>
      <c r="P60" s="200"/>
    </row>
    <row r="61" spans="1:16" ht="25.15" customHeight="1" x14ac:dyDescent="0.25">
      <c r="A61" s="15">
        <v>73</v>
      </c>
      <c r="B61" s="100" t="s">
        <v>37</v>
      </c>
      <c r="C61" s="57">
        <v>0</v>
      </c>
      <c r="D61" s="106">
        <v>8</v>
      </c>
      <c r="E61" s="115" t="e">
        <f>SUM(D61-#REF!)</f>
        <v>#REF!</v>
      </c>
      <c r="F61" s="106">
        <v>78</v>
      </c>
      <c r="G61" s="115">
        <f>SUM(F61-D61)</f>
        <v>70</v>
      </c>
      <c r="H61" s="106">
        <v>78</v>
      </c>
      <c r="I61" s="115">
        <f>SUM(H61-F61)</f>
        <v>0</v>
      </c>
      <c r="J61" s="106">
        <v>78</v>
      </c>
      <c r="K61" s="115">
        <v>0</v>
      </c>
      <c r="L61" s="106">
        <v>81</v>
      </c>
      <c r="M61" s="134">
        <f>SUM(L61-J61)</f>
        <v>3</v>
      </c>
      <c r="N61" s="202" t="s">
        <v>176</v>
      </c>
    </row>
    <row r="62" spans="1:16" ht="25.15" customHeight="1" x14ac:dyDescent="0.25">
      <c r="A62" s="15">
        <v>112</v>
      </c>
      <c r="B62" s="100" t="s">
        <v>38</v>
      </c>
      <c r="C62" s="57">
        <v>2</v>
      </c>
      <c r="D62" s="106">
        <v>31</v>
      </c>
      <c r="E62" s="115" t="e">
        <f>SUM(D62-#REF!)</f>
        <v>#REF!</v>
      </c>
      <c r="F62" s="106">
        <v>331</v>
      </c>
      <c r="G62" s="115">
        <f>SUM(F62-D62)</f>
        <v>300</v>
      </c>
      <c r="H62" s="106">
        <v>331</v>
      </c>
      <c r="I62" s="115">
        <v>3</v>
      </c>
      <c r="J62" s="106">
        <v>334</v>
      </c>
      <c r="K62" s="134">
        <v>4</v>
      </c>
      <c r="L62" s="100">
        <v>335</v>
      </c>
      <c r="M62" s="204">
        <v>14</v>
      </c>
      <c r="N62" s="207" t="s">
        <v>186</v>
      </c>
      <c r="O62" s="203"/>
      <c r="P62" s="203"/>
    </row>
    <row r="63" spans="1:16" ht="25.15" customHeight="1" x14ac:dyDescent="0.25">
      <c r="A63" s="4"/>
      <c r="B63" s="4"/>
      <c r="C63" s="71">
        <f>SUM(C56:C59)</f>
        <v>33</v>
      </c>
      <c r="D63" s="1"/>
      <c r="E63" s="99"/>
      <c r="F63" s="1"/>
      <c r="G63" s="99">
        <f>SUM(G56:G59)</f>
        <v>36</v>
      </c>
      <c r="H63" s="188"/>
      <c r="I63" s="189"/>
      <c r="J63" s="188"/>
      <c r="K63" s="187">
        <v>4</v>
      </c>
      <c r="L63" s="187"/>
      <c r="M63" s="187"/>
    </row>
    <row r="64" spans="1:16" ht="25.15" customHeight="1" x14ac:dyDescent="0.25">
      <c r="A64" s="105">
        <v>56</v>
      </c>
      <c r="B64" s="100" t="s">
        <v>53</v>
      </c>
      <c r="C64" s="104">
        <v>0</v>
      </c>
      <c r="D64" s="106" t="s">
        <v>94</v>
      </c>
      <c r="E64" s="115">
        <v>0</v>
      </c>
      <c r="F64" s="106" t="s">
        <v>94</v>
      </c>
      <c r="G64" s="115">
        <v>0</v>
      </c>
      <c r="H64" s="106" t="s">
        <v>94</v>
      </c>
      <c r="I64" s="115">
        <v>0</v>
      </c>
      <c r="J64" s="106">
        <v>0</v>
      </c>
      <c r="K64" s="115">
        <v>0</v>
      </c>
      <c r="L64" s="106">
        <v>0</v>
      </c>
      <c r="M64" s="115">
        <v>0</v>
      </c>
      <c r="N64" s="202" t="s">
        <v>175</v>
      </c>
    </row>
    <row r="65" spans="1:19" ht="25.15" customHeight="1" x14ac:dyDescent="0.25">
      <c r="A65" s="105">
        <v>58</v>
      </c>
      <c r="B65" s="100" t="s">
        <v>48</v>
      </c>
      <c r="C65" s="104">
        <v>0</v>
      </c>
      <c r="D65" s="106" t="s">
        <v>94</v>
      </c>
      <c r="E65" s="115">
        <v>0</v>
      </c>
      <c r="F65" s="106" t="s">
        <v>94</v>
      </c>
      <c r="G65" s="115">
        <v>0</v>
      </c>
      <c r="H65" s="106" t="s">
        <v>94</v>
      </c>
      <c r="I65" s="115">
        <v>0</v>
      </c>
      <c r="J65" s="106">
        <v>0</v>
      </c>
      <c r="K65" s="115">
        <v>0</v>
      </c>
      <c r="L65" s="106">
        <v>0</v>
      </c>
      <c r="M65" s="115">
        <v>0</v>
      </c>
      <c r="N65" s="202" t="s">
        <v>175</v>
      </c>
    </row>
    <row r="66" spans="1:19" ht="25.15" customHeight="1" x14ac:dyDescent="0.25">
      <c r="A66" s="15">
        <v>61</v>
      </c>
      <c r="B66" s="16" t="s">
        <v>52</v>
      </c>
      <c r="C66" s="57">
        <v>1</v>
      </c>
      <c r="D66" s="53">
        <v>243</v>
      </c>
      <c r="E66" s="115">
        <v>4</v>
      </c>
      <c r="F66" s="53">
        <v>243</v>
      </c>
      <c r="G66" s="115">
        <v>0</v>
      </c>
      <c r="H66" s="53">
        <v>246</v>
      </c>
      <c r="I66" s="115">
        <f t="shared" ref="I66" si="20">SUM(H66-F66)</f>
        <v>3</v>
      </c>
      <c r="J66" s="53">
        <v>247</v>
      </c>
      <c r="K66" s="115">
        <v>1</v>
      </c>
      <c r="L66" s="106">
        <v>251</v>
      </c>
      <c r="M66" s="115">
        <f>SUM(L66-J66)</f>
        <v>4</v>
      </c>
      <c r="N66" s="200" t="s">
        <v>178</v>
      </c>
    </row>
    <row r="67" spans="1:19" ht="25.15" customHeight="1" x14ac:dyDescent="0.25">
      <c r="A67" s="4"/>
      <c r="B67" s="4"/>
      <c r="C67" s="71">
        <f>SUM(C64:C66)</f>
        <v>1</v>
      </c>
      <c r="D67" s="1"/>
      <c r="E67" s="99"/>
      <c r="F67" s="1"/>
      <c r="G67" s="99"/>
      <c r="H67" s="1"/>
      <c r="I67" s="99">
        <v>3</v>
      </c>
      <c r="J67" s="1"/>
      <c r="K67" s="99">
        <f>SUM(K64:K66)</f>
        <v>1</v>
      </c>
      <c r="L67" s="99"/>
      <c r="M67" s="99"/>
    </row>
    <row r="68" spans="1:19" ht="25.15" customHeight="1" x14ac:dyDescent="0.25">
      <c r="A68" s="24">
        <v>57</v>
      </c>
      <c r="B68" s="25" t="s">
        <v>33</v>
      </c>
      <c r="C68" s="117">
        <v>0</v>
      </c>
      <c r="D68" s="53">
        <v>375</v>
      </c>
      <c r="E68" s="115" t="e">
        <f>SUM(D68-#REF!)</f>
        <v>#REF!</v>
      </c>
      <c r="F68" s="121">
        <v>381</v>
      </c>
      <c r="G68" s="115">
        <f t="shared" ref="G68:G78" si="21">SUM(F68-D68)</f>
        <v>6</v>
      </c>
      <c r="H68" s="121">
        <v>386</v>
      </c>
      <c r="I68" s="115">
        <f t="shared" ref="I68:I75" si="22">SUM(H68-F68)</f>
        <v>5</v>
      </c>
      <c r="J68" s="121">
        <v>386</v>
      </c>
      <c r="K68" s="115">
        <v>0</v>
      </c>
      <c r="L68" s="106">
        <v>389</v>
      </c>
      <c r="M68" s="115">
        <f t="shared" ref="M68:M73" si="23">SUM(L68-J68)</f>
        <v>3</v>
      </c>
    </row>
    <row r="69" spans="1:19" ht="25.15" customHeight="1" x14ac:dyDescent="0.25">
      <c r="A69" s="24">
        <v>60</v>
      </c>
      <c r="B69" s="98" t="s">
        <v>34</v>
      </c>
      <c r="C69" s="117">
        <v>0</v>
      </c>
      <c r="D69" s="121">
        <v>0</v>
      </c>
      <c r="E69" s="115">
        <v>0</v>
      </c>
      <c r="F69" s="121">
        <v>2.5999999999999999E-2</v>
      </c>
      <c r="G69" s="115">
        <v>0</v>
      </c>
      <c r="H69" s="121">
        <v>2.5999999999999999E-2</v>
      </c>
      <c r="I69" s="115">
        <v>0</v>
      </c>
      <c r="J69" s="121">
        <v>2.5999999999999999E-2</v>
      </c>
      <c r="K69" s="115">
        <v>0</v>
      </c>
      <c r="L69" s="121">
        <v>2.5999999999999999E-2</v>
      </c>
      <c r="M69" s="115">
        <f t="shared" si="23"/>
        <v>0</v>
      </c>
    </row>
    <row r="70" spans="1:19" ht="25.15" customHeight="1" x14ac:dyDescent="0.25">
      <c r="A70" s="24">
        <v>105</v>
      </c>
      <c r="B70" s="25" t="s">
        <v>47</v>
      </c>
      <c r="C70" s="117">
        <v>1</v>
      </c>
      <c r="D70" s="53">
        <v>218</v>
      </c>
      <c r="E70" s="115" t="e">
        <f>SUM(D70-#REF!)</f>
        <v>#REF!</v>
      </c>
      <c r="F70" s="53">
        <v>220</v>
      </c>
      <c r="G70" s="115">
        <f t="shared" si="21"/>
        <v>2</v>
      </c>
      <c r="H70" s="53">
        <v>228</v>
      </c>
      <c r="I70" s="115">
        <f t="shared" si="22"/>
        <v>8</v>
      </c>
      <c r="J70" s="53">
        <v>237</v>
      </c>
      <c r="K70" s="115">
        <f>SUM(J70-H70)</f>
        <v>9</v>
      </c>
      <c r="L70" s="106">
        <v>250</v>
      </c>
      <c r="M70" s="115">
        <f t="shared" si="23"/>
        <v>13</v>
      </c>
    </row>
    <row r="71" spans="1:19" ht="25.15" customHeight="1" x14ac:dyDescent="0.25">
      <c r="A71" s="24">
        <v>59</v>
      </c>
      <c r="B71" s="25" t="s">
        <v>139</v>
      </c>
      <c r="C71" s="117">
        <v>0</v>
      </c>
      <c r="D71" s="53">
        <v>190</v>
      </c>
      <c r="E71" s="115" t="e">
        <f>SUM(D71-#REF!)</f>
        <v>#REF!</v>
      </c>
      <c r="F71" s="53">
        <v>190</v>
      </c>
      <c r="G71" s="115">
        <f t="shared" si="21"/>
        <v>0</v>
      </c>
      <c r="H71" s="53">
        <v>190</v>
      </c>
      <c r="I71" s="115">
        <f t="shared" si="22"/>
        <v>0</v>
      </c>
      <c r="J71" s="53">
        <v>192</v>
      </c>
      <c r="K71" s="115">
        <f t="shared" ref="K71:K76" si="24">SUM(J71-H71)</f>
        <v>2</v>
      </c>
      <c r="L71" s="106">
        <v>193</v>
      </c>
      <c r="M71" s="115">
        <f t="shared" si="23"/>
        <v>1</v>
      </c>
      <c r="N71" s="206"/>
    </row>
    <row r="72" spans="1:19" ht="25.15" customHeight="1" x14ac:dyDescent="0.25">
      <c r="A72" s="32">
        <v>68</v>
      </c>
      <c r="B72" s="33" t="s">
        <v>49</v>
      </c>
      <c r="C72" s="118">
        <v>12</v>
      </c>
      <c r="D72" s="106">
        <v>227</v>
      </c>
      <c r="E72" s="115" t="e">
        <f>SUM(D72-#REF!)</f>
        <v>#REF!</v>
      </c>
      <c r="F72" s="106">
        <v>242</v>
      </c>
      <c r="G72" s="115">
        <f t="shared" si="21"/>
        <v>15</v>
      </c>
      <c r="H72" s="106">
        <v>257</v>
      </c>
      <c r="I72" s="115">
        <f t="shared" si="22"/>
        <v>15</v>
      </c>
      <c r="J72" s="106">
        <v>267</v>
      </c>
      <c r="K72" s="115">
        <f t="shared" si="24"/>
        <v>10</v>
      </c>
      <c r="L72" s="106">
        <v>279</v>
      </c>
      <c r="M72" s="115">
        <f t="shared" si="23"/>
        <v>12</v>
      </c>
    </row>
    <row r="73" spans="1:19" ht="25.15" customHeight="1" x14ac:dyDescent="0.25">
      <c r="A73" s="24">
        <v>38</v>
      </c>
      <c r="B73" s="33" t="s">
        <v>42</v>
      </c>
      <c r="C73" s="117">
        <v>1</v>
      </c>
      <c r="D73" s="106">
        <v>110</v>
      </c>
      <c r="E73" s="115" t="e">
        <f>SUM(D73-#REF!)</f>
        <v>#REF!</v>
      </c>
      <c r="F73" s="106">
        <v>111</v>
      </c>
      <c r="G73" s="115">
        <f t="shared" si="21"/>
        <v>1</v>
      </c>
      <c r="H73" s="106">
        <v>120</v>
      </c>
      <c r="I73" s="115">
        <f t="shared" si="22"/>
        <v>9</v>
      </c>
      <c r="J73" s="106">
        <v>120</v>
      </c>
      <c r="K73" s="115">
        <f t="shared" si="24"/>
        <v>0</v>
      </c>
      <c r="L73" s="106">
        <v>130</v>
      </c>
      <c r="M73" s="115">
        <f t="shared" si="23"/>
        <v>10</v>
      </c>
    </row>
    <row r="74" spans="1:19" ht="25.15" customHeight="1" x14ac:dyDescent="0.25">
      <c r="A74" s="32">
        <v>55</v>
      </c>
      <c r="B74" s="33" t="s">
        <v>39</v>
      </c>
      <c r="C74" s="118">
        <v>0</v>
      </c>
      <c r="D74" s="106">
        <v>162</v>
      </c>
      <c r="E74" s="115" t="e">
        <f>SUM(D74-#REF!)</f>
        <v>#REF!</v>
      </c>
      <c r="F74" s="106">
        <v>164</v>
      </c>
      <c r="G74" s="115">
        <f t="shared" si="21"/>
        <v>2</v>
      </c>
      <c r="H74" s="106">
        <v>164</v>
      </c>
      <c r="I74" s="115">
        <f t="shared" si="22"/>
        <v>0</v>
      </c>
      <c r="J74" s="106">
        <v>164</v>
      </c>
      <c r="K74" s="115">
        <f t="shared" si="24"/>
        <v>0</v>
      </c>
      <c r="L74" s="106">
        <v>165</v>
      </c>
      <c r="M74" s="115">
        <f t="shared" ref="M74:M76" si="25">SUM(L74-J74)</f>
        <v>1</v>
      </c>
    </row>
    <row r="75" spans="1:19" ht="25.15" customHeight="1" x14ac:dyDescent="0.25">
      <c r="A75" s="32">
        <v>54</v>
      </c>
      <c r="B75" s="33" t="s">
        <v>44</v>
      </c>
      <c r="C75" s="118">
        <v>4</v>
      </c>
      <c r="D75" s="106">
        <v>442</v>
      </c>
      <c r="E75" s="115" t="e">
        <f>SUM(D75-#REF!)</f>
        <v>#REF!</v>
      </c>
      <c r="F75" s="106">
        <v>446</v>
      </c>
      <c r="G75" s="115">
        <f t="shared" si="21"/>
        <v>4</v>
      </c>
      <c r="H75" s="106">
        <v>451</v>
      </c>
      <c r="I75" s="115">
        <f t="shared" si="22"/>
        <v>5</v>
      </c>
      <c r="J75" s="106">
        <v>452</v>
      </c>
      <c r="K75" s="115">
        <f t="shared" si="24"/>
        <v>1</v>
      </c>
      <c r="L75" s="106">
        <v>455</v>
      </c>
      <c r="M75" s="115">
        <f t="shared" si="25"/>
        <v>3</v>
      </c>
    </row>
    <row r="76" spans="1:19" ht="25.15" customHeight="1" x14ac:dyDescent="0.25">
      <c r="A76" s="24">
        <v>87</v>
      </c>
      <c r="B76" s="25" t="s">
        <v>40</v>
      </c>
      <c r="C76" s="117">
        <v>1</v>
      </c>
      <c r="D76" s="53">
        <v>116</v>
      </c>
      <c r="E76" s="115" t="e">
        <f>SUM(D76-#REF!)</f>
        <v>#REF!</v>
      </c>
      <c r="F76" s="53">
        <v>116</v>
      </c>
      <c r="G76" s="115">
        <f>SUM(F76-D76)</f>
        <v>0</v>
      </c>
      <c r="H76" s="53">
        <v>117</v>
      </c>
      <c r="I76" s="115">
        <f>SUM(H76-F76)</f>
        <v>1</v>
      </c>
      <c r="J76" s="53">
        <v>118</v>
      </c>
      <c r="K76" s="115">
        <f t="shared" si="24"/>
        <v>1</v>
      </c>
      <c r="L76" s="106">
        <v>119</v>
      </c>
      <c r="M76" s="115">
        <f t="shared" si="25"/>
        <v>1</v>
      </c>
      <c r="N76" s="200" t="s">
        <v>174</v>
      </c>
    </row>
    <row r="77" spans="1:19" ht="25.15" customHeight="1" x14ac:dyDescent="0.25">
      <c r="A77" s="4"/>
      <c r="B77" s="191"/>
      <c r="C77" s="71"/>
      <c r="D77" s="53"/>
      <c r="E77" s="106"/>
      <c r="F77" s="186"/>
      <c r="G77" s="189">
        <f>SUM(G68:G76)</f>
        <v>30</v>
      </c>
      <c r="H77" s="188"/>
      <c r="I77" s="189">
        <f>SUM(I68:I76)</f>
        <v>43</v>
      </c>
      <c r="J77" s="188"/>
      <c r="K77" s="187">
        <f>SUM(K68:K76)</f>
        <v>23</v>
      </c>
      <c r="L77" s="187"/>
      <c r="M77" s="187"/>
    </row>
    <row r="78" spans="1:19" ht="25.15" customHeight="1" x14ac:dyDescent="0.25">
      <c r="A78" s="32">
        <v>118</v>
      </c>
      <c r="B78" s="33" t="s">
        <v>41</v>
      </c>
      <c r="C78" s="119">
        <v>76</v>
      </c>
      <c r="D78" s="106">
        <v>1624</v>
      </c>
      <c r="E78" s="115" t="e">
        <f>SUM(D78-#REF!)</f>
        <v>#REF!</v>
      </c>
      <c r="F78" s="106">
        <v>1702</v>
      </c>
      <c r="G78" s="115">
        <f t="shared" si="21"/>
        <v>78</v>
      </c>
      <c r="H78" s="106">
        <v>1747</v>
      </c>
      <c r="I78" s="115">
        <f>SUM(H78-F78)</f>
        <v>45</v>
      </c>
      <c r="J78" s="106">
        <v>1791</v>
      </c>
      <c r="K78" s="115">
        <v>44</v>
      </c>
      <c r="L78" s="106">
        <v>1862</v>
      </c>
      <c r="M78" s="115">
        <v>84</v>
      </c>
      <c r="N78" s="202" t="s">
        <v>185</v>
      </c>
    </row>
    <row r="79" spans="1:19" ht="25.15" customHeight="1" x14ac:dyDescent="0.25">
      <c r="A79" s="89">
        <v>199</v>
      </c>
      <c r="B79" s="90" t="s">
        <v>88</v>
      </c>
      <c r="C79" s="120">
        <v>0</v>
      </c>
      <c r="D79" s="106" t="s">
        <v>94</v>
      </c>
      <c r="E79" s="115">
        <v>0</v>
      </c>
      <c r="F79" s="106" t="s">
        <v>94</v>
      </c>
      <c r="G79" s="115">
        <v>0</v>
      </c>
      <c r="H79" s="106" t="s">
        <v>94</v>
      </c>
      <c r="I79" s="115">
        <v>0</v>
      </c>
      <c r="J79" s="106">
        <v>0</v>
      </c>
      <c r="K79" s="115">
        <v>0</v>
      </c>
      <c r="L79" s="106">
        <v>0</v>
      </c>
      <c r="M79" s="115">
        <v>0</v>
      </c>
      <c r="N79" s="174" t="s">
        <v>175</v>
      </c>
      <c r="O79" s="195"/>
      <c r="S79" s="192"/>
    </row>
    <row r="80" spans="1:19" ht="25.15" customHeight="1" x14ac:dyDescent="0.25">
      <c r="A80" s="34"/>
      <c r="B80" s="61" t="s">
        <v>86</v>
      </c>
      <c r="C80" s="74">
        <f>(C63+C67+C77+C78)</f>
        <v>110</v>
      </c>
      <c r="D80" s="74"/>
      <c r="E80" s="74" t="e">
        <f>SUM(E56:E59,E64:E66,E68:E76,E78:E79)</f>
        <v>#REF!</v>
      </c>
      <c r="F80" s="74"/>
      <c r="G80" s="74">
        <f>SUM(G56:G59,G64:G66,G68:G76,G78:G79)</f>
        <v>144</v>
      </c>
      <c r="H80" s="74"/>
      <c r="I80" s="74">
        <f>SUM(I56:I59,I61:I62,I64:I66,I68:I76,I78:I79)</f>
        <v>219</v>
      </c>
      <c r="J80" s="74"/>
      <c r="K80" s="74">
        <f>SUM(K56:K59,K61:K62,K64:K66,K68:K76,K78:K79)</f>
        <v>97</v>
      </c>
      <c r="L80" s="153"/>
      <c r="M80" s="74">
        <f>SUM(M56:M59,M61:M62,M64:M66,M68:M76,M78:M79)</f>
        <v>212</v>
      </c>
      <c r="N80" s="208" t="s">
        <v>187</v>
      </c>
      <c r="O80" s="208"/>
      <c r="P80" s="208"/>
      <c r="Q80" s="208"/>
    </row>
    <row r="81" spans="1:13" ht="25.15" customHeight="1" x14ac:dyDescent="0.25">
      <c r="A81" s="4"/>
      <c r="B81" s="4"/>
      <c r="C81" s="71"/>
      <c r="D81" s="1"/>
      <c r="E81" s="1"/>
      <c r="F81" s="1"/>
      <c r="G81" s="1"/>
      <c r="H81" s="1"/>
      <c r="I81" s="1"/>
      <c r="L81" s="178"/>
      <c r="M81" s="196"/>
    </row>
    <row r="82" spans="1:13" ht="25.15" customHeight="1" x14ac:dyDescent="0.25">
      <c r="A82" s="4"/>
      <c r="B82" s="4"/>
      <c r="C82" s="6" t="s">
        <v>80</v>
      </c>
      <c r="D82" s="1"/>
      <c r="E82" s="1" t="s">
        <v>80</v>
      </c>
      <c r="F82" s="1"/>
      <c r="G82" s="1" t="s">
        <v>80</v>
      </c>
      <c r="H82" s="1"/>
      <c r="I82" s="1" t="s">
        <v>80</v>
      </c>
      <c r="J82" s="1"/>
      <c r="K82" s="1" t="s">
        <v>80</v>
      </c>
      <c r="L82" s="99"/>
      <c r="M82" s="1" t="s">
        <v>80</v>
      </c>
    </row>
    <row r="83" spans="1:13" ht="25.15" customHeight="1" x14ac:dyDescent="0.25">
      <c r="A83" s="35" t="s">
        <v>163</v>
      </c>
      <c r="B83" s="36"/>
      <c r="C83" s="87">
        <f>(C12+C20+C22+C25+C29+C35+C36+C40+C38+C51+C80)</f>
        <v>256</v>
      </c>
      <c r="D83" s="87"/>
      <c r="E83" s="87" t="e">
        <f>SUM(E12,E41,E51,E80)</f>
        <v>#REF!</v>
      </c>
      <c r="F83" s="162" t="s">
        <v>136</v>
      </c>
      <c r="G83" s="87">
        <f>SUM(G12,G41,G51,G80)</f>
        <v>573</v>
      </c>
      <c r="H83" s="162"/>
      <c r="I83" s="87">
        <f>SUM(I12,I41,I51,I80)</f>
        <v>581</v>
      </c>
      <c r="J83" s="162"/>
      <c r="K83" s="87">
        <f>SUM(K80,K51,K41,K12)</f>
        <v>221</v>
      </c>
      <c r="L83" s="197"/>
      <c r="M83" s="87">
        <f>SUM(M80,M51,M41,M12)</f>
        <v>645</v>
      </c>
    </row>
    <row r="84" spans="1:13" ht="25.15" customHeight="1" thickBot="1" x14ac:dyDescent="0.3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13" ht="25.15" customHeight="1" thickTop="1" thickBot="1" x14ac:dyDescent="0.3">
      <c r="A85" s="185"/>
      <c r="B85" s="185" t="s">
        <v>170</v>
      </c>
      <c r="C85" s="185"/>
      <c r="D85" s="185"/>
      <c r="E85" s="94" t="s">
        <v>87</v>
      </c>
      <c r="F85" t="s">
        <v>164</v>
      </c>
      <c r="G85" s="217">
        <v>606</v>
      </c>
      <c r="H85" s="185" t="s">
        <v>148</v>
      </c>
      <c r="I85" s="172"/>
    </row>
    <row r="86" spans="1:13" s="196" customFormat="1" ht="25.15" customHeight="1" thickTop="1" x14ac:dyDescent="0.25">
      <c r="B86" t="s">
        <v>188</v>
      </c>
      <c r="C86"/>
      <c r="D86"/>
      <c r="E86"/>
      <c r="F86"/>
      <c r="G86" s="198">
        <v>637</v>
      </c>
      <c r="H86" s="196" t="s">
        <v>148</v>
      </c>
      <c r="I86" s="172"/>
    </row>
    <row r="87" spans="1:13" ht="25.15" customHeight="1" x14ac:dyDescent="0.25">
      <c r="A87" s="185"/>
      <c r="B87" s="185" t="s">
        <v>189</v>
      </c>
      <c r="C87" s="185"/>
      <c r="D87" s="185"/>
      <c r="E87" s="185"/>
      <c r="F87" s="168"/>
      <c r="G87" s="171">
        <v>31</v>
      </c>
      <c r="H87" s="168" t="s">
        <v>190</v>
      </c>
      <c r="I87" s="171" t="s">
        <v>191</v>
      </c>
    </row>
    <row r="88" spans="1:13" ht="25.15" customHeight="1" x14ac:dyDescent="0.25">
      <c r="A88" s="185"/>
      <c r="B88" t="s">
        <v>193</v>
      </c>
      <c r="G88" s="216">
        <v>8</v>
      </c>
      <c r="H88" s="171" t="s">
        <v>148</v>
      </c>
      <c r="I88" s="185"/>
    </row>
    <row r="89" spans="1:13" ht="25.15" customHeight="1" x14ac:dyDescent="0.25">
      <c r="A89" s="185"/>
      <c r="B89" s="185"/>
      <c r="C89" s="185"/>
      <c r="D89" s="185"/>
      <c r="E89" s="164"/>
      <c r="F89" s="194"/>
      <c r="G89" s="193"/>
      <c r="H89" s="194"/>
      <c r="I89" s="193"/>
    </row>
  </sheetData>
  <phoneticPr fontId="46" type="noConversion"/>
  <pageMargins left="0" right="0" top="0" bottom="0" header="0" footer="0"/>
  <pageSetup paperSize="9" scale="64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A5F0-D9DE-4359-8257-2B518DAA5F4C}">
  <sheetPr>
    <pageSetUpPr fitToPage="1"/>
  </sheetPr>
  <dimension ref="A1:U94"/>
  <sheetViews>
    <sheetView topLeftCell="A70" zoomScale="90" zoomScaleNormal="90" workbookViewId="0">
      <selection activeCell="K92" sqref="K92:L92"/>
    </sheetView>
  </sheetViews>
  <sheetFormatPr defaultColWidth="9.140625" defaultRowHeight="12.75" x14ac:dyDescent="0.2"/>
  <cols>
    <col min="1" max="1" width="4.7109375" style="4" customWidth="1"/>
    <col min="2" max="2" width="17.42578125" style="4" customWidth="1"/>
    <col min="3" max="4" width="6" style="4" customWidth="1"/>
    <col min="5" max="5" width="9.7109375" style="4" customWidth="1"/>
    <col min="6" max="6" width="8.7109375" style="4" customWidth="1"/>
    <col min="7" max="7" width="9.7109375" style="4" customWidth="1"/>
    <col min="8" max="8" width="9.28515625" style="1" customWidth="1"/>
    <col min="9" max="9" width="10.140625" style="1" customWidth="1"/>
    <col min="10" max="10" width="7.7109375" style="1" customWidth="1"/>
    <col min="11" max="11" width="10.140625" style="71" customWidth="1"/>
    <col min="12" max="13" width="9.140625" style="1"/>
    <col min="14" max="14" width="20.140625" style="1" customWidth="1"/>
    <col min="15" max="15" width="14" style="1" customWidth="1"/>
    <col min="16" max="16" width="9.28515625" style="37" customWidth="1"/>
    <col min="17" max="21" width="9.140625" style="37"/>
    <col min="22" max="16384" width="9.140625" style="1"/>
  </cols>
  <sheetData>
    <row r="1" spans="1:21" ht="27" customHeight="1" x14ac:dyDescent="0.25">
      <c r="A1" s="96" t="s">
        <v>66</v>
      </c>
    </row>
    <row r="2" spans="1:21" ht="27" customHeight="1" x14ac:dyDescent="0.2">
      <c r="A2" s="5"/>
    </row>
    <row r="3" spans="1:21" ht="13.5" customHeight="1" x14ac:dyDescent="0.2">
      <c r="B3" s="5"/>
      <c r="C3" s="5"/>
      <c r="D3" s="5"/>
      <c r="E3" s="6" t="s">
        <v>79</v>
      </c>
      <c r="G3" s="6" t="s">
        <v>80</v>
      </c>
      <c r="I3" s="6" t="s">
        <v>80</v>
      </c>
      <c r="K3" s="6" t="s">
        <v>80</v>
      </c>
      <c r="M3" s="6" t="s">
        <v>80</v>
      </c>
    </row>
    <row r="4" spans="1:21" ht="59.25" customHeight="1" x14ac:dyDescent="0.2">
      <c r="A4" s="7" t="s">
        <v>0</v>
      </c>
      <c r="B4" s="8" t="s">
        <v>1</v>
      </c>
      <c r="C4" s="9" t="s">
        <v>2</v>
      </c>
      <c r="D4" s="9" t="s">
        <v>46</v>
      </c>
      <c r="E4" s="92" t="s">
        <v>91</v>
      </c>
      <c r="F4" s="60" t="s">
        <v>51</v>
      </c>
      <c r="G4" s="92" t="s">
        <v>89</v>
      </c>
      <c r="H4" s="60" t="s">
        <v>84</v>
      </c>
      <c r="I4" s="92" t="s">
        <v>65</v>
      </c>
      <c r="J4" s="60" t="s">
        <v>85</v>
      </c>
      <c r="K4" s="92" t="s">
        <v>71</v>
      </c>
      <c r="L4" s="97" t="s">
        <v>92</v>
      </c>
      <c r="M4" s="92" t="s">
        <v>95</v>
      </c>
      <c r="S4" s="38"/>
    </row>
    <row r="5" spans="1:21" x14ac:dyDescent="0.2">
      <c r="A5" s="10"/>
      <c r="B5" s="11" t="s">
        <v>3</v>
      </c>
      <c r="C5" s="12"/>
      <c r="D5" s="12"/>
      <c r="E5" s="13"/>
      <c r="F5" s="14"/>
      <c r="G5" s="13"/>
    </row>
    <row r="6" spans="1:21" s="99" customFormat="1" x14ac:dyDescent="0.2">
      <c r="A6" s="105">
        <v>43</v>
      </c>
      <c r="B6" s="100" t="s">
        <v>4</v>
      </c>
      <c r="C6" s="100">
        <v>356</v>
      </c>
      <c r="D6" s="100">
        <v>388</v>
      </c>
      <c r="E6" s="102">
        <f t="shared" ref="E6:E11" si="0">(D6-C6)</f>
        <v>32</v>
      </c>
      <c r="F6" s="100">
        <v>388</v>
      </c>
      <c r="G6" s="102">
        <f t="shared" ref="G6:G11" si="1">(F6-D6)</f>
        <v>0</v>
      </c>
      <c r="H6" s="100">
        <v>401</v>
      </c>
      <c r="I6" s="102">
        <v>13</v>
      </c>
      <c r="J6" s="106">
        <v>408</v>
      </c>
      <c r="K6" s="102">
        <v>7</v>
      </c>
      <c r="L6" s="106">
        <v>421</v>
      </c>
      <c r="M6" s="115">
        <f t="shared" ref="M6:M11" si="2">SUM(L6-J6)</f>
        <v>13</v>
      </c>
      <c r="P6" s="3"/>
      <c r="Q6" s="3"/>
      <c r="R6" s="3"/>
      <c r="S6" s="3"/>
      <c r="T6" s="3"/>
      <c r="U6" s="3"/>
    </row>
    <row r="7" spans="1:21" x14ac:dyDescent="0.2">
      <c r="A7" s="15">
        <v>69</v>
      </c>
      <c r="B7" s="16" t="s">
        <v>5</v>
      </c>
      <c r="C7" s="17">
        <v>62</v>
      </c>
      <c r="D7" s="17">
        <v>65</v>
      </c>
      <c r="E7" s="18">
        <f t="shared" si="0"/>
        <v>3</v>
      </c>
      <c r="F7" s="17">
        <v>65</v>
      </c>
      <c r="G7" s="18">
        <f t="shared" si="1"/>
        <v>0</v>
      </c>
      <c r="H7" s="17">
        <v>67</v>
      </c>
      <c r="I7" s="18">
        <v>3</v>
      </c>
      <c r="J7" s="56">
        <v>68</v>
      </c>
      <c r="K7" s="18">
        <v>1</v>
      </c>
      <c r="L7" s="53">
        <v>68.869</v>
      </c>
      <c r="M7" s="115">
        <v>1</v>
      </c>
    </row>
    <row r="8" spans="1:21" x14ac:dyDescent="0.2">
      <c r="A8" s="15">
        <v>115</v>
      </c>
      <c r="B8" s="16" t="s">
        <v>6</v>
      </c>
      <c r="C8" s="17">
        <v>651</v>
      </c>
      <c r="D8" s="17">
        <v>660</v>
      </c>
      <c r="E8" s="18">
        <f t="shared" si="0"/>
        <v>9</v>
      </c>
      <c r="F8" s="17">
        <v>661</v>
      </c>
      <c r="G8" s="18">
        <f t="shared" si="1"/>
        <v>1</v>
      </c>
      <c r="H8" s="17">
        <v>669</v>
      </c>
      <c r="I8" s="18">
        <v>8</v>
      </c>
      <c r="J8" s="56">
        <v>671</v>
      </c>
      <c r="K8" s="18">
        <v>2</v>
      </c>
      <c r="L8" s="53">
        <v>675</v>
      </c>
      <c r="M8" s="115">
        <v>4</v>
      </c>
    </row>
    <row r="9" spans="1:21" s="99" customFormat="1" x14ac:dyDescent="0.2">
      <c r="A9" s="105">
        <v>63</v>
      </c>
      <c r="B9" s="100" t="s">
        <v>7</v>
      </c>
      <c r="C9" s="100">
        <v>68</v>
      </c>
      <c r="D9" s="100">
        <v>89</v>
      </c>
      <c r="E9" s="102">
        <f t="shared" si="0"/>
        <v>21</v>
      </c>
      <c r="F9" s="100">
        <v>91</v>
      </c>
      <c r="G9" s="102">
        <f t="shared" si="1"/>
        <v>2</v>
      </c>
      <c r="H9" s="100">
        <v>100</v>
      </c>
      <c r="I9" s="102">
        <v>9</v>
      </c>
      <c r="J9" s="106">
        <v>105</v>
      </c>
      <c r="K9" s="102">
        <v>5</v>
      </c>
      <c r="L9" s="106">
        <v>118</v>
      </c>
      <c r="M9" s="115">
        <f t="shared" si="2"/>
        <v>13</v>
      </c>
      <c r="P9" s="3"/>
      <c r="Q9" s="3"/>
      <c r="R9" s="3"/>
      <c r="S9" s="3"/>
      <c r="T9" s="3"/>
      <c r="U9" s="3"/>
    </row>
    <row r="10" spans="1:21" x14ac:dyDescent="0.2">
      <c r="A10" s="15">
        <v>51</v>
      </c>
      <c r="B10" s="16" t="s">
        <v>8</v>
      </c>
      <c r="C10" s="17">
        <v>203</v>
      </c>
      <c r="D10" s="17">
        <v>243</v>
      </c>
      <c r="E10" s="18">
        <f t="shared" si="0"/>
        <v>40</v>
      </c>
      <c r="F10" s="17">
        <v>247</v>
      </c>
      <c r="G10" s="18">
        <f t="shared" si="1"/>
        <v>4</v>
      </c>
      <c r="H10" s="17">
        <v>255</v>
      </c>
      <c r="I10" s="18">
        <v>8</v>
      </c>
      <c r="J10" s="56">
        <v>263</v>
      </c>
      <c r="K10" s="18">
        <v>8</v>
      </c>
      <c r="L10" s="53">
        <v>268</v>
      </c>
      <c r="M10" s="115">
        <f t="shared" si="2"/>
        <v>5</v>
      </c>
    </row>
    <row r="11" spans="1:21" x14ac:dyDescent="0.2">
      <c r="A11" s="15">
        <v>92</v>
      </c>
      <c r="B11" s="16" t="s">
        <v>9</v>
      </c>
      <c r="C11" s="19">
        <v>181</v>
      </c>
      <c r="D11" s="19">
        <v>183</v>
      </c>
      <c r="E11" s="18">
        <f t="shared" si="0"/>
        <v>2</v>
      </c>
      <c r="F11" s="19">
        <v>184</v>
      </c>
      <c r="G11" s="18">
        <f t="shared" si="1"/>
        <v>1</v>
      </c>
      <c r="H11" s="17">
        <v>187</v>
      </c>
      <c r="I11" s="18">
        <v>3</v>
      </c>
      <c r="J11" s="56">
        <v>187</v>
      </c>
      <c r="K11" s="18">
        <v>0</v>
      </c>
      <c r="L11" s="53">
        <v>188</v>
      </c>
      <c r="M11" s="115">
        <f t="shared" si="2"/>
        <v>1</v>
      </c>
      <c r="N11" s="144" t="s">
        <v>97</v>
      </c>
      <c r="O11" s="128" t="s">
        <v>119</v>
      </c>
    </row>
    <row r="12" spans="1:21" x14ac:dyDescent="0.2">
      <c r="A12" s="11"/>
      <c r="B12" s="61" t="s">
        <v>81</v>
      </c>
      <c r="C12" s="62"/>
      <c r="D12" s="62"/>
      <c r="E12" s="63">
        <f>SUM(E6:E11)</f>
        <v>107</v>
      </c>
      <c r="F12" s="63"/>
      <c r="G12" s="63">
        <f>SUM(G6:G11)</f>
        <v>8</v>
      </c>
      <c r="H12" s="72"/>
      <c r="I12" s="64">
        <v>44</v>
      </c>
      <c r="J12" s="73"/>
      <c r="K12" s="74">
        <v>23</v>
      </c>
      <c r="L12" s="73"/>
      <c r="M12" s="114">
        <f>SUM(M6:M11)</f>
        <v>37</v>
      </c>
    </row>
    <row r="13" spans="1:21" x14ac:dyDescent="0.2">
      <c r="A13" s="11"/>
      <c r="B13" s="152"/>
      <c r="C13" s="20"/>
      <c r="D13" s="20"/>
      <c r="E13" s="21"/>
      <c r="F13" s="21"/>
      <c r="G13" s="21"/>
      <c r="H13" s="3"/>
      <c r="I13" s="21"/>
      <c r="J13" s="99"/>
      <c r="K13" s="153"/>
      <c r="L13" s="99"/>
      <c r="M13" s="113"/>
    </row>
    <row r="14" spans="1:21" x14ac:dyDescent="0.2">
      <c r="A14" s="11"/>
      <c r="B14" s="152"/>
      <c r="C14" s="20"/>
      <c r="D14" s="20"/>
      <c r="E14" s="21"/>
      <c r="F14" s="21"/>
      <c r="G14" s="21"/>
      <c r="H14" s="3"/>
      <c r="I14" s="21"/>
      <c r="J14" s="99"/>
      <c r="K14" s="153"/>
      <c r="L14" s="99"/>
      <c r="M14" s="113"/>
    </row>
    <row r="15" spans="1:21" x14ac:dyDescent="0.2">
      <c r="A15" s="11"/>
      <c r="B15" s="152"/>
      <c r="C15" s="5"/>
      <c r="D15" s="5"/>
      <c r="E15" s="6" t="s">
        <v>79</v>
      </c>
      <c r="G15" s="6" t="s">
        <v>80</v>
      </c>
      <c r="I15" s="6" t="s">
        <v>80</v>
      </c>
      <c r="K15" s="6" t="s">
        <v>80</v>
      </c>
      <c r="M15" s="6" t="s">
        <v>80</v>
      </c>
    </row>
    <row r="16" spans="1:21" ht="44.25" customHeight="1" x14ac:dyDescent="0.2">
      <c r="A16" s="7" t="s">
        <v>0</v>
      </c>
      <c r="B16" s="8" t="s">
        <v>1</v>
      </c>
      <c r="C16" s="9" t="s">
        <v>2</v>
      </c>
      <c r="D16" s="9" t="s">
        <v>46</v>
      </c>
      <c r="E16" s="92" t="s">
        <v>91</v>
      </c>
      <c r="F16" s="60" t="s">
        <v>51</v>
      </c>
      <c r="G16" s="92" t="s">
        <v>89</v>
      </c>
      <c r="H16" s="60" t="s">
        <v>84</v>
      </c>
      <c r="I16" s="92" t="s">
        <v>65</v>
      </c>
      <c r="J16" s="60" t="s">
        <v>85</v>
      </c>
      <c r="K16" s="92" t="s">
        <v>71</v>
      </c>
      <c r="L16" s="97" t="s">
        <v>92</v>
      </c>
      <c r="M16" s="92" t="s">
        <v>95</v>
      </c>
    </row>
    <row r="17" spans="1:21" x14ac:dyDescent="0.2">
      <c r="B17" s="11" t="s">
        <v>10</v>
      </c>
      <c r="M17" s="99"/>
    </row>
    <row r="18" spans="1:21" s="99" customFormat="1" x14ac:dyDescent="0.2">
      <c r="A18" s="105">
        <v>46</v>
      </c>
      <c r="B18" s="100" t="s">
        <v>12</v>
      </c>
      <c r="C18" s="100">
        <v>219</v>
      </c>
      <c r="D18" s="100">
        <v>237</v>
      </c>
      <c r="E18" s="102">
        <v>22</v>
      </c>
      <c r="F18" s="100">
        <v>238</v>
      </c>
      <c r="G18" s="102">
        <f>(F18-D18)</f>
        <v>1</v>
      </c>
      <c r="H18" s="106">
        <v>260</v>
      </c>
      <c r="I18" s="100">
        <v>22</v>
      </c>
      <c r="J18" s="103">
        <v>262</v>
      </c>
      <c r="K18" s="104">
        <v>2</v>
      </c>
      <c r="L18" s="106">
        <v>279</v>
      </c>
      <c r="M18" s="115">
        <f>SUM(L18-J18)</f>
        <v>17</v>
      </c>
      <c r="P18" s="3"/>
      <c r="Q18" s="3"/>
      <c r="R18" s="3"/>
      <c r="S18" s="3"/>
      <c r="T18" s="3"/>
      <c r="U18" s="3"/>
    </row>
    <row r="19" spans="1:21" s="99" customFormat="1" x14ac:dyDescent="0.2">
      <c r="A19" s="105">
        <v>70</v>
      </c>
      <c r="B19" s="100" t="s">
        <v>72</v>
      </c>
      <c r="C19" s="100">
        <v>771</v>
      </c>
      <c r="D19" s="100">
        <v>777</v>
      </c>
      <c r="E19" s="102">
        <v>10</v>
      </c>
      <c r="F19" s="100">
        <v>777</v>
      </c>
      <c r="G19" s="102">
        <f>(F19-D19)</f>
        <v>0</v>
      </c>
      <c r="H19" s="106">
        <v>779</v>
      </c>
      <c r="I19" s="100">
        <v>2</v>
      </c>
      <c r="J19" s="103">
        <v>779</v>
      </c>
      <c r="K19" s="104">
        <v>0</v>
      </c>
      <c r="L19" s="106">
        <v>781</v>
      </c>
      <c r="M19" s="115">
        <f t="shared" ref="M19:M83" si="3">SUM(L19-J19)</f>
        <v>2</v>
      </c>
      <c r="P19" s="3"/>
      <c r="Q19" s="3"/>
      <c r="R19" s="3"/>
      <c r="S19" s="3"/>
      <c r="T19" s="3"/>
      <c r="U19" s="3"/>
    </row>
    <row r="20" spans="1:21" s="99" customFormat="1" x14ac:dyDescent="0.2">
      <c r="A20" s="105">
        <v>47</v>
      </c>
      <c r="B20" s="100" t="s">
        <v>21</v>
      </c>
      <c r="C20" s="100">
        <v>33</v>
      </c>
      <c r="D20" s="100">
        <v>10</v>
      </c>
      <c r="E20" s="102">
        <v>14</v>
      </c>
      <c r="F20" s="100">
        <v>11</v>
      </c>
      <c r="G20" s="102">
        <f>(F20-D20)</f>
        <v>1</v>
      </c>
      <c r="H20" s="106">
        <v>39</v>
      </c>
      <c r="I20" s="100">
        <v>6</v>
      </c>
      <c r="J20" s="103">
        <v>39</v>
      </c>
      <c r="K20" s="104">
        <v>0</v>
      </c>
      <c r="L20" s="106">
        <v>39</v>
      </c>
      <c r="M20" s="115">
        <f t="shared" si="3"/>
        <v>0</v>
      </c>
      <c r="N20" s="144" t="s">
        <v>97</v>
      </c>
      <c r="O20" s="126" t="s">
        <v>120</v>
      </c>
      <c r="P20" s="126"/>
      <c r="Q20" s="127"/>
      <c r="R20" s="127"/>
      <c r="S20" s="127"/>
      <c r="U20" s="37"/>
    </row>
    <row r="21" spans="1:21" x14ac:dyDescent="0.2">
      <c r="A21" s="6"/>
      <c r="B21" s="20"/>
      <c r="C21" s="20"/>
      <c r="D21" s="20"/>
      <c r="E21" s="21"/>
      <c r="F21" s="20"/>
      <c r="G21" s="21"/>
      <c r="J21" s="78"/>
      <c r="K21" s="71">
        <v>2</v>
      </c>
      <c r="M21" s="113"/>
    </row>
    <row r="22" spans="1:21" x14ac:dyDescent="0.2">
      <c r="A22" s="15">
        <v>45</v>
      </c>
      <c r="B22" s="16" t="s">
        <v>22</v>
      </c>
      <c r="C22" s="17">
        <v>97</v>
      </c>
      <c r="D22" s="17">
        <v>99</v>
      </c>
      <c r="E22" s="18">
        <f>(D22-C22)</f>
        <v>2</v>
      </c>
      <c r="F22" s="17">
        <v>99</v>
      </c>
      <c r="G22" s="18">
        <f>(F22-D22)</f>
        <v>0</v>
      </c>
      <c r="H22" s="17">
        <v>99</v>
      </c>
      <c r="I22" s="76">
        <v>0</v>
      </c>
      <c r="J22" s="77">
        <v>100</v>
      </c>
      <c r="K22" s="57">
        <v>1</v>
      </c>
      <c r="L22" s="53">
        <v>102</v>
      </c>
      <c r="M22" s="115">
        <f t="shared" si="3"/>
        <v>2</v>
      </c>
      <c r="N22" s="128" t="s">
        <v>97</v>
      </c>
      <c r="O22" s="129"/>
    </row>
    <row r="23" spans="1:21" x14ac:dyDescent="0.2">
      <c r="A23" s="6"/>
      <c r="B23" s="20"/>
      <c r="C23" s="20"/>
      <c r="D23" s="20"/>
      <c r="E23" s="21"/>
      <c r="F23" s="20"/>
      <c r="G23" s="21"/>
      <c r="J23" s="78"/>
      <c r="K23" s="71">
        <v>1</v>
      </c>
      <c r="M23" s="113"/>
    </row>
    <row r="24" spans="1:21" s="99" customFormat="1" x14ac:dyDescent="0.2">
      <c r="A24" s="105">
        <v>98</v>
      </c>
      <c r="B24" s="100" t="s">
        <v>15</v>
      </c>
      <c r="C24" s="100">
        <v>157</v>
      </c>
      <c r="D24" s="100">
        <v>159</v>
      </c>
      <c r="E24" s="102">
        <v>2</v>
      </c>
      <c r="F24" s="100">
        <v>160</v>
      </c>
      <c r="G24" s="102">
        <f>(F24-D24)</f>
        <v>1</v>
      </c>
      <c r="H24" s="100">
        <v>264</v>
      </c>
      <c r="I24" s="100">
        <v>18</v>
      </c>
      <c r="J24" s="103">
        <v>279</v>
      </c>
      <c r="K24" s="104">
        <v>15</v>
      </c>
      <c r="L24" s="106">
        <v>294</v>
      </c>
      <c r="M24" s="115">
        <f t="shared" si="3"/>
        <v>15</v>
      </c>
      <c r="N24" s="129" t="s">
        <v>97</v>
      </c>
      <c r="O24" s="129"/>
      <c r="P24" s="3"/>
      <c r="Q24" s="3"/>
      <c r="R24" s="3"/>
      <c r="S24" s="3"/>
      <c r="T24" s="3"/>
      <c r="U24" s="3"/>
    </row>
    <row r="25" spans="1:21" x14ac:dyDescent="0.2">
      <c r="A25" s="15">
        <v>100</v>
      </c>
      <c r="B25" s="16" t="s">
        <v>16</v>
      </c>
      <c r="C25" s="17">
        <v>205</v>
      </c>
      <c r="D25" s="17">
        <v>235</v>
      </c>
      <c r="E25" s="18">
        <f>(D25-C25)</f>
        <v>30</v>
      </c>
      <c r="F25" s="17">
        <v>246</v>
      </c>
      <c r="G25" s="18">
        <f>(F25-D25)</f>
        <v>11</v>
      </c>
      <c r="H25" s="17">
        <v>13</v>
      </c>
      <c r="I25" s="76">
        <v>13</v>
      </c>
      <c r="J25" s="77">
        <v>13.5</v>
      </c>
      <c r="K25" s="57">
        <v>1</v>
      </c>
      <c r="L25" s="53">
        <v>22</v>
      </c>
      <c r="M25" s="115">
        <v>8</v>
      </c>
      <c r="N25" s="128" t="s">
        <v>97</v>
      </c>
      <c r="O25" s="128"/>
    </row>
    <row r="26" spans="1:21" ht="16.5" customHeight="1" x14ac:dyDescent="0.2">
      <c r="H26" s="69" t="s">
        <v>67</v>
      </c>
      <c r="J26" s="78"/>
      <c r="K26" s="71">
        <v>16</v>
      </c>
      <c r="M26" s="113"/>
    </row>
    <row r="27" spans="1:21" x14ac:dyDescent="0.2">
      <c r="A27" s="15">
        <v>149</v>
      </c>
      <c r="B27" s="16" t="s">
        <v>18</v>
      </c>
      <c r="C27" s="17">
        <v>671</v>
      </c>
      <c r="D27" s="17">
        <v>736</v>
      </c>
      <c r="E27" s="18">
        <f>(D27-C27)</f>
        <v>65</v>
      </c>
      <c r="F27" s="17">
        <v>4</v>
      </c>
      <c r="G27" s="18">
        <v>4</v>
      </c>
      <c r="H27" s="17">
        <v>54</v>
      </c>
      <c r="I27" s="76">
        <v>51</v>
      </c>
      <c r="J27" s="77">
        <v>75.400000000000006</v>
      </c>
      <c r="K27" s="57">
        <v>21</v>
      </c>
      <c r="L27" s="53">
        <v>115</v>
      </c>
      <c r="M27" s="115">
        <v>40</v>
      </c>
    </row>
    <row r="28" spans="1:21" x14ac:dyDescent="0.2">
      <c r="A28" s="15">
        <v>39</v>
      </c>
      <c r="B28" s="16" t="s">
        <v>13</v>
      </c>
      <c r="C28" s="17">
        <v>707</v>
      </c>
      <c r="D28" s="17">
        <v>733</v>
      </c>
      <c r="E28" s="18">
        <f>(D28-C28)</f>
        <v>26</v>
      </c>
      <c r="F28" s="17">
        <v>733</v>
      </c>
      <c r="G28" s="18">
        <f>(F28-D28)</f>
        <v>0</v>
      </c>
      <c r="H28" s="17">
        <v>743</v>
      </c>
      <c r="I28" s="76">
        <v>10</v>
      </c>
      <c r="J28" s="77">
        <v>754</v>
      </c>
      <c r="K28" s="57">
        <v>2</v>
      </c>
      <c r="L28" s="53">
        <v>773</v>
      </c>
      <c r="M28" s="115">
        <f t="shared" si="3"/>
        <v>19</v>
      </c>
    </row>
    <row r="29" spans="1:21" s="99" customFormat="1" x14ac:dyDescent="0.2">
      <c r="A29" s="116">
        <v>41</v>
      </c>
      <c r="B29" s="100" t="s">
        <v>25</v>
      </c>
      <c r="C29" s="100">
        <v>31</v>
      </c>
      <c r="D29" s="100">
        <v>101</v>
      </c>
      <c r="E29" s="102">
        <v>70</v>
      </c>
      <c r="F29" s="100">
        <v>109</v>
      </c>
      <c r="G29" s="102">
        <v>8</v>
      </c>
      <c r="H29" s="100">
        <v>140</v>
      </c>
      <c r="I29" s="100">
        <v>31</v>
      </c>
      <c r="J29" s="103">
        <v>144.69999999999999</v>
      </c>
      <c r="K29" s="104">
        <v>5</v>
      </c>
      <c r="L29" s="132" t="s">
        <v>73</v>
      </c>
      <c r="M29" s="134">
        <v>14</v>
      </c>
      <c r="N29" s="128" t="s">
        <v>97</v>
      </c>
      <c r="O29" s="129" t="s">
        <v>118</v>
      </c>
      <c r="P29" s="133"/>
      <c r="Q29" s="3"/>
      <c r="R29" s="3"/>
      <c r="S29" s="3"/>
      <c r="T29" s="3"/>
      <c r="U29" s="3"/>
    </row>
    <row r="30" spans="1:21" ht="16.5" customHeight="1" x14ac:dyDescent="0.2">
      <c r="H30" s="69" t="s">
        <v>68</v>
      </c>
      <c r="J30" s="78"/>
      <c r="K30" s="71">
        <v>28</v>
      </c>
      <c r="M30" s="113"/>
    </row>
    <row r="31" spans="1:21" x14ac:dyDescent="0.2">
      <c r="A31" s="15"/>
      <c r="B31" s="16" t="s">
        <v>17</v>
      </c>
      <c r="C31" s="17">
        <v>187</v>
      </c>
      <c r="D31" s="17">
        <v>197</v>
      </c>
      <c r="E31" s="18">
        <f>(D31-C31)</f>
        <v>10</v>
      </c>
      <c r="F31" s="17">
        <v>200</v>
      </c>
      <c r="G31" s="18">
        <f>(F31-D31)</f>
        <v>3</v>
      </c>
      <c r="H31" s="17">
        <v>212</v>
      </c>
      <c r="I31" s="76">
        <v>12</v>
      </c>
      <c r="J31" s="77">
        <v>216</v>
      </c>
      <c r="K31" s="57">
        <v>4</v>
      </c>
      <c r="L31" s="53">
        <v>231</v>
      </c>
      <c r="M31" s="115">
        <v>15</v>
      </c>
    </row>
    <row r="32" spans="1:21" x14ac:dyDescent="0.2">
      <c r="A32" s="15">
        <v>49</v>
      </c>
      <c r="B32" s="16" t="s">
        <v>11</v>
      </c>
      <c r="C32" s="17">
        <v>9</v>
      </c>
      <c r="D32" s="17">
        <v>22</v>
      </c>
      <c r="E32" s="18">
        <f>(D32-C32)</f>
        <v>13</v>
      </c>
      <c r="F32" s="17">
        <v>22</v>
      </c>
      <c r="G32" s="18">
        <f>(F32-D32)</f>
        <v>0</v>
      </c>
      <c r="H32" s="17">
        <v>33</v>
      </c>
      <c r="I32" s="76">
        <v>11</v>
      </c>
      <c r="J32" s="77">
        <v>33</v>
      </c>
      <c r="K32" s="57">
        <v>0</v>
      </c>
      <c r="L32" s="53">
        <v>42</v>
      </c>
      <c r="M32" s="115">
        <f t="shared" si="3"/>
        <v>9</v>
      </c>
    </row>
    <row r="33" spans="1:21" x14ac:dyDescent="0.2">
      <c r="A33" s="15">
        <v>48</v>
      </c>
      <c r="B33" s="16" t="s">
        <v>90</v>
      </c>
      <c r="C33" s="17">
        <v>147</v>
      </c>
      <c r="D33" s="17">
        <v>160</v>
      </c>
      <c r="E33" s="18">
        <f>(D33-C33)</f>
        <v>13</v>
      </c>
      <c r="F33" s="17">
        <v>161</v>
      </c>
      <c r="G33" s="18">
        <f>(F33-D33)</f>
        <v>1</v>
      </c>
      <c r="H33" s="17">
        <v>176</v>
      </c>
      <c r="I33" s="76">
        <v>16</v>
      </c>
      <c r="J33" s="77">
        <v>197</v>
      </c>
      <c r="K33" s="57">
        <v>20</v>
      </c>
      <c r="L33" s="53">
        <v>217</v>
      </c>
      <c r="M33" s="115">
        <v>20</v>
      </c>
    </row>
    <row r="34" spans="1:21" s="99" customFormat="1" x14ac:dyDescent="0.2">
      <c r="A34" s="105">
        <v>78</v>
      </c>
      <c r="B34" s="100" t="s">
        <v>19</v>
      </c>
      <c r="C34" s="100">
        <v>1191</v>
      </c>
      <c r="D34" s="100">
        <v>1226</v>
      </c>
      <c r="E34" s="102">
        <f>(D34-C34)</f>
        <v>35</v>
      </c>
      <c r="F34" s="100">
        <v>1251</v>
      </c>
      <c r="G34" s="102">
        <f>(F34-D34)</f>
        <v>25</v>
      </c>
      <c r="H34" s="100">
        <v>1277</v>
      </c>
      <c r="I34" s="100">
        <v>26</v>
      </c>
      <c r="J34" s="103">
        <v>1302</v>
      </c>
      <c r="K34" s="104">
        <v>25</v>
      </c>
      <c r="L34" s="106">
        <v>1322</v>
      </c>
      <c r="M34" s="115">
        <f t="shared" si="3"/>
        <v>20</v>
      </c>
      <c r="P34" s="3"/>
      <c r="Q34" s="3"/>
      <c r="R34" s="3"/>
      <c r="S34" s="3"/>
      <c r="T34" s="3"/>
      <c r="U34" s="3"/>
    </row>
    <row r="35" spans="1:21" s="99" customFormat="1" x14ac:dyDescent="0.2">
      <c r="A35" s="105">
        <v>50</v>
      </c>
      <c r="B35" s="100" t="s">
        <v>23</v>
      </c>
      <c r="C35" s="100">
        <v>6</v>
      </c>
      <c r="D35" s="100">
        <v>10</v>
      </c>
      <c r="E35" s="102"/>
      <c r="F35" s="100">
        <v>10</v>
      </c>
      <c r="G35" s="102">
        <v>10</v>
      </c>
      <c r="H35" s="132" t="s">
        <v>69</v>
      </c>
      <c r="I35" s="100">
        <v>22</v>
      </c>
      <c r="J35" s="110" t="s">
        <v>73</v>
      </c>
      <c r="K35" s="104">
        <v>3</v>
      </c>
      <c r="L35" s="106">
        <v>54</v>
      </c>
      <c r="M35" s="115">
        <v>29</v>
      </c>
      <c r="N35" s="128" t="s">
        <v>97</v>
      </c>
      <c r="O35" s="126" t="s">
        <v>123</v>
      </c>
      <c r="P35" s="3"/>
      <c r="R35" s="3"/>
      <c r="S35" s="3"/>
      <c r="T35" s="3"/>
      <c r="U35" s="3"/>
    </row>
    <row r="36" spans="1:21" x14ac:dyDescent="0.2">
      <c r="J36" s="78"/>
      <c r="K36" s="71">
        <v>52</v>
      </c>
      <c r="M36" s="3"/>
    </row>
    <row r="37" spans="1:21" x14ac:dyDescent="0.2">
      <c r="A37" s="52">
        <v>137</v>
      </c>
      <c r="B37" s="53" t="s">
        <v>14</v>
      </c>
      <c r="C37" s="56">
        <v>895</v>
      </c>
      <c r="D37" s="56">
        <v>932</v>
      </c>
      <c r="E37" s="57">
        <f>(D37-C37)</f>
        <v>37</v>
      </c>
      <c r="F37" s="56">
        <v>944</v>
      </c>
      <c r="G37" s="57">
        <f>(F37-D37)</f>
        <v>12</v>
      </c>
      <c r="H37" s="56">
        <v>960</v>
      </c>
      <c r="I37" s="79">
        <v>16</v>
      </c>
      <c r="J37" s="77" t="s">
        <v>74</v>
      </c>
      <c r="K37" s="57">
        <v>12</v>
      </c>
      <c r="L37" s="53">
        <v>983</v>
      </c>
      <c r="M37" s="115">
        <v>11</v>
      </c>
      <c r="N37" s="128" t="s">
        <v>97</v>
      </c>
      <c r="O37" s="128" t="s">
        <v>106</v>
      </c>
    </row>
    <row r="38" spans="1:21" ht="15.75" customHeight="1" x14ac:dyDescent="0.2">
      <c r="A38" s="59"/>
      <c r="B38" s="37"/>
      <c r="C38" s="3"/>
      <c r="D38" s="3"/>
      <c r="E38" s="55"/>
      <c r="F38" s="3"/>
      <c r="G38" s="55"/>
      <c r="H38" s="3"/>
      <c r="I38" s="3"/>
      <c r="J38" s="69" t="s">
        <v>75</v>
      </c>
      <c r="K38" s="55"/>
      <c r="M38" s="113"/>
    </row>
    <row r="39" spans="1:21" s="99" customFormat="1" x14ac:dyDescent="0.2">
      <c r="A39" s="107">
        <v>44</v>
      </c>
      <c r="B39" s="106" t="s">
        <v>93</v>
      </c>
      <c r="C39" s="106">
        <v>56</v>
      </c>
      <c r="D39" s="106">
        <v>58</v>
      </c>
      <c r="E39" s="104">
        <f>(D39-C39)</f>
        <v>2</v>
      </c>
      <c r="F39" s="106">
        <v>58</v>
      </c>
      <c r="G39" s="104">
        <f>(F39-D39)</f>
        <v>0</v>
      </c>
      <c r="H39" s="106">
        <v>59</v>
      </c>
      <c r="I39" s="106">
        <v>1</v>
      </c>
      <c r="J39" s="103">
        <v>59.22</v>
      </c>
      <c r="K39" s="104">
        <v>1</v>
      </c>
      <c r="L39" s="106">
        <v>2</v>
      </c>
      <c r="M39" s="115">
        <v>1</v>
      </c>
      <c r="N39" s="128" t="s">
        <v>97</v>
      </c>
      <c r="O39" s="129" t="s">
        <v>107</v>
      </c>
      <c r="P39" s="3"/>
      <c r="Q39" s="3"/>
      <c r="R39" s="3"/>
      <c r="S39" s="3"/>
      <c r="T39" s="3"/>
      <c r="U39" s="3"/>
    </row>
    <row r="40" spans="1:21" x14ac:dyDescent="0.2">
      <c r="A40" s="1"/>
      <c r="B40" s="1"/>
      <c r="C40" s="1"/>
      <c r="D40" s="1"/>
      <c r="E40" s="1"/>
      <c r="F40" s="1"/>
      <c r="G40" s="1"/>
      <c r="K40" s="75"/>
      <c r="M40" s="113"/>
    </row>
    <row r="41" spans="1:21" x14ac:dyDescent="0.2">
      <c r="A41" s="24">
        <v>64</v>
      </c>
      <c r="B41" s="25" t="s">
        <v>20</v>
      </c>
      <c r="C41" s="26">
        <v>87</v>
      </c>
      <c r="D41" s="26">
        <v>95</v>
      </c>
      <c r="E41" s="27">
        <f>(D41-C41)</f>
        <v>8</v>
      </c>
      <c r="F41" s="26">
        <v>95</v>
      </c>
      <c r="G41" s="27">
        <f>(F41-D41)</f>
        <v>0</v>
      </c>
      <c r="H41" s="17">
        <v>97</v>
      </c>
      <c r="I41" s="76">
        <v>2</v>
      </c>
      <c r="J41" s="77">
        <v>98</v>
      </c>
      <c r="K41" s="57">
        <v>1</v>
      </c>
      <c r="L41" s="53">
        <v>100</v>
      </c>
      <c r="M41" s="115">
        <f t="shared" si="3"/>
        <v>2</v>
      </c>
      <c r="O41" s="126" t="s">
        <v>98</v>
      </c>
      <c r="P41" s="126"/>
      <c r="Q41" s="127"/>
    </row>
    <row r="42" spans="1:21" x14ac:dyDescent="0.2">
      <c r="A42" s="58"/>
      <c r="B42" s="65" t="s">
        <v>82</v>
      </c>
      <c r="C42" s="65"/>
      <c r="D42" s="65"/>
      <c r="E42" s="63">
        <f>SUM(E18:E41)</f>
        <v>359</v>
      </c>
      <c r="F42" s="63"/>
      <c r="G42" s="63">
        <f>SUM(G18:G41)</f>
        <v>77</v>
      </c>
      <c r="H42" s="80"/>
      <c r="I42" s="80">
        <f>SUM(I18:I41)</f>
        <v>259</v>
      </c>
      <c r="J42" s="80"/>
      <c r="K42" s="80">
        <f>(K21+K23+K26+K30+K36++K37+K41+K39)</f>
        <v>113</v>
      </c>
      <c r="L42" s="73"/>
      <c r="M42" s="114">
        <f>SUM(M18:M20,M22,M24:M25,M27:M29,M31:M34,M35,M37,M39,M41)</f>
        <v>224</v>
      </c>
    </row>
    <row r="43" spans="1:21" x14ac:dyDescent="0.2">
      <c r="A43" s="58"/>
      <c r="B43" s="154"/>
      <c r="C43" s="154"/>
      <c r="D43" s="154"/>
      <c r="E43" s="21"/>
      <c r="F43" s="21"/>
      <c r="G43" s="21"/>
      <c r="H43" s="55"/>
      <c r="I43" s="55"/>
      <c r="J43" s="55"/>
      <c r="K43" s="55"/>
      <c r="L43" s="99"/>
      <c r="M43" s="113"/>
    </row>
    <row r="44" spans="1:21" x14ac:dyDescent="0.2">
      <c r="A44" s="11"/>
      <c r="B44" s="152"/>
      <c r="C44" s="5"/>
      <c r="D44" s="5"/>
      <c r="E44" s="6" t="s">
        <v>79</v>
      </c>
      <c r="G44" s="6" t="s">
        <v>80</v>
      </c>
      <c r="I44" s="6" t="s">
        <v>80</v>
      </c>
      <c r="K44" s="6" t="s">
        <v>80</v>
      </c>
      <c r="M44" s="6" t="s">
        <v>80</v>
      </c>
    </row>
    <row r="45" spans="1:21" ht="38.25" x14ac:dyDescent="0.2">
      <c r="A45" s="7" t="s">
        <v>0</v>
      </c>
      <c r="B45" s="8" t="s">
        <v>1</v>
      </c>
      <c r="C45" s="9" t="s">
        <v>2</v>
      </c>
      <c r="D45" s="9" t="s">
        <v>46</v>
      </c>
      <c r="E45" s="92" t="s">
        <v>91</v>
      </c>
      <c r="F45" s="60" t="s">
        <v>51</v>
      </c>
      <c r="G45" s="92" t="s">
        <v>89</v>
      </c>
      <c r="H45" s="60" t="s">
        <v>84</v>
      </c>
      <c r="I45" s="92" t="s">
        <v>65</v>
      </c>
      <c r="J45" s="60" t="s">
        <v>85</v>
      </c>
      <c r="K45" s="92" t="s">
        <v>71</v>
      </c>
      <c r="L45" s="97" t="s">
        <v>92</v>
      </c>
      <c r="M45" s="92" t="s">
        <v>95</v>
      </c>
      <c r="P45" s="39"/>
      <c r="Q45" s="39"/>
    </row>
    <row r="46" spans="1:21" x14ac:dyDescent="0.2">
      <c r="A46" s="11"/>
      <c r="B46" s="11" t="s">
        <v>26</v>
      </c>
      <c r="C46" s="28"/>
      <c r="D46" s="28"/>
      <c r="E46" s="29"/>
      <c r="F46" s="30"/>
      <c r="G46" s="29"/>
      <c r="J46" s="78"/>
      <c r="M46" s="99"/>
    </row>
    <row r="47" spans="1:21" s="99" customFormat="1" x14ac:dyDescent="0.2">
      <c r="A47" s="105">
        <v>52</v>
      </c>
      <c r="B47" s="100" t="s">
        <v>28</v>
      </c>
      <c r="C47" s="100">
        <v>21</v>
      </c>
      <c r="D47" s="100">
        <v>21</v>
      </c>
      <c r="E47" s="102">
        <f>(D47-C47)</f>
        <v>0</v>
      </c>
      <c r="F47" s="100">
        <v>21</v>
      </c>
      <c r="G47" s="102">
        <f>(F47-D47)</f>
        <v>0</v>
      </c>
      <c r="H47" s="100">
        <v>0</v>
      </c>
      <c r="I47" s="102">
        <v>0</v>
      </c>
      <c r="J47" s="103" t="s">
        <v>76</v>
      </c>
      <c r="K47" s="104">
        <v>0</v>
      </c>
      <c r="L47" s="106" t="s">
        <v>96</v>
      </c>
      <c r="M47" s="115">
        <v>0</v>
      </c>
      <c r="N47" s="129" t="s">
        <v>97</v>
      </c>
      <c r="P47" s="3"/>
      <c r="Q47" s="3"/>
      <c r="R47" s="3"/>
      <c r="S47" s="3"/>
      <c r="T47" s="3"/>
      <c r="U47" s="3"/>
    </row>
    <row r="48" spans="1:21" x14ac:dyDescent="0.2">
      <c r="A48" s="15">
        <v>103</v>
      </c>
      <c r="B48" s="16" t="s">
        <v>27</v>
      </c>
      <c r="C48" s="17">
        <v>170</v>
      </c>
      <c r="D48" s="17">
        <v>182</v>
      </c>
      <c r="E48" s="18">
        <f>(D48-C48)</f>
        <v>12</v>
      </c>
      <c r="F48" s="17">
        <v>182</v>
      </c>
      <c r="G48" s="18">
        <f>(F48-D48)</f>
        <v>0</v>
      </c>
      <c r="H48" s="17">
        <v>187</v>
      </c>
      <c r="I48" s="18">
        <v>5</v>
      </c>
      <c r="J48" s="77">
        <v>188</v>
      </c>
      <c r="K48" s="57">
        <v>1</v>
      </c>
      <c r="L48" s="53">
        <v>192</v>
      </c>
      <c r="M48" s="115">
        <f t="shared" si="3"/>
        <v>4</v>
      </c>
      <c r="N48" s="129" t="s">
        <v>97</v>
      </c>
      <c r="O48" s="126"/>
      <c r="P48" s="136"/>
      <c r="Q48" s="136"/>
      <c r="R48" s="136"/>
      <c r="S48" s="136"/>
      <c r="T48" s="136"/>
      <c r="U48" s="136"/>
    </row>
    <row r="49" spans="1:21" s="99" customFormat="1" x14ac:dyDescent="0.2">
      <c r="A49" s="105">
        <v>53</v>
      </c>
      <c r="B49" s="100" t="s">
        <v>29</v>
      </c>
      <c r="C49" s="100">
        <v>2</v>
      </c>
      <c r="D49" s="111">
        <v>3</v>
      </c>
      <c r="E49" s="102">
        <v>39</v>
      </c>
      <c r="F49" s="111">
        <v>3</v>
      </c>
      <c r="G49" s="102">
        <f>(F49-D49)</f>
        <v>0</v>
      </c>
      <c r="H49" s="112" t="s">
        <v>70</v>
      </c>
      <c r="I49" s="102">
        <v>411</v>
      </c>
      <c r="J49" s="110" t="s">
        <v>77</v>
      </c>
      <c r="K49" s="104">
        <v>1</v>
      </c>
      <c r="L49" s="106">
        <v>414</v>
      </c>
      <c r="M49" s="115">
        <v>2</v>
      </c>
      <c r="N49" s="129" t="s">
        <v>97</v>
      </c>
      <c r="P49" s="3"/>
      <c r="Q49" s="3"/>
      <c r="R49" s="3"/>
      <c r="S49" s="3"/>
      <c r="T49" s="3"/>
      <c r="U49" s="3"/>
    </row>
    <row r="50" spans="1:21" s="99" customFormat="1" x14ac:dyDescent="0.2">
      <c r="A50" s="105">
        <v>66</v>
      </c>
      <c r="B50" s="100" t="s">
        <v>129</v>
      </c>
      <c r="C50" s="100">
        <v>235</v>
      </c>
      <c r="D50" s="100">
        <v>246</v>
      </c>
      <c r="E50" s="102">
        <f>(D50-C50)</f>
        <v>11</v>
      </c>
      <c r="F50" s="100">
        <v>247</v>
      </c>
      <c r="G50" s="102">
        <f>(F50-D50)</f>
        <v>1</v>
      </c>
      <c r="H50" s="100">
        <v>262</v>
      </c>
      <c r="I50" s="102">
        <v>15</v>
      </c>
      <c r="J50" s="103">
        <v>263</v>
      </c>
      <c r="K50" s="104">
        <v>1</v>
      </c>
      <c r="L50" s="106">
        <v>279</v>
      </c>
      <c r="M50" s="115">
        <v>16</v>
      </c>
      <c r="N50" s="129"/>
      <c r="O50" s="130"/>
      <c r="P50" s="3"/>
      <c r="Q50" s="3"/>
      <c r="R50" s="3"/>
      <c r="S50" s="3"/>
      <c r="T50" s="3"/>
      <c r="U50" s="3"/>
    </row>
    <row r="51" spans="1:21" s="99" customFormat="1" x14ac:dyDescent="0.2">
      <c r="A51" s="105">
        <v>67</v>
      </c>
      <c r="B51" s="122" t="s">
        <v>31</v>
      </c>
      <c r="C51" s="122">
        <v>142</v>
      </c>
      <c r="D51" s="122">
        <v>159</v>
      </c>
      <c r="E51" s="123">
        <f>(D51-C51)</f>
        <v>17</v>
      </c>
      <c r="F51" s="122">
        <v>159</v>
      </c>
      <c r="G51" s="123">
        <f>(F51-D51)</f>
        <v>0</v>
      </c>
      <c r="H51" s="122">
        <v>172</v>
      </c>
      <c r="I51" s="123">
        <v>13</v>
      </c>
      <c r="J51" s="124">
        <v>179</v>
      </c>
      <c r="K51" s="125">
        <v>7</v>
      </c>
      <c r="L51" s="106">
        <v>203</v>
      </c>
      <c r="M51" s="115">
        <f t="shared" si="3"/>
        <v>24</v>
      </c>
      <c r="N51" s="129" t="s">
        <v>97</v>
      </c>
      <c r="O51" s="129" t="s">
        <v>124</v>
      </c>
      <c r="P51" s="151"/>
      <c r="Q51" s="133"/>
      <c r="R51" s="3"/>
      <c r="S51" s="3"/>
      <c r="T51" s="3"/>
      <c r="U51" s="3"/>
    </row>
    <row r="52" spans="1:21" x14ac:dyDescent="0.2">
      <c r="A52" s="11"/>
      <c r="B52" s="65" t="s">
        <v>83</v>
      </c>
      <c r="C52" s="62"/>
      <c r="D52" s="62"/>
      <c r="E52" s="63">
        <f>SUM(E47:E51)</f>
        <v>79</v>
      </c>
      <c r="F52" s="63"/>
      <c r="G52" s="63">
        <f t="shared" ref="G52" si="4">SUM(G47:G51)</f>
        <v>1</v>
      </c>
      <c r="H52" s="83"/>
      <c r="I52" s="63">
        <f>SUM(I47:I51)</f>
        <v>444</v>
      </c>
      <c r="J52" s="84"/>
      <c r="K52" s="80">
        <f>SUM(K47:K51)</f>
        <v>10</v>
      </c>
      <c r="L52" s="73"/>
      <c r="M52" s="114">
        <f>SUM(M47:M51)</f>
        <v>46</v>
      </c>
    </row>
    <row r="53" spans="1:21" x14ac:dyDescent="0.2">
      <c r="M53" s="99"/>
    </row>
    <row r="54" spans="1:21" x14ac:dyDescent="0.2">
      <c r="A54" s="1"/>
      <c r="B54" s="1"/>
      <c r="C54" s="1"/>
      <c r="D54" s="1"/>
      <c r="E54" s="1"/>
      <c r="F54" s="1"/>
      <c r="G54" s="1"/>
      <c r="K54" s="1"/>
      <c r="M54" s="99"/>
    </row>
    <row r="55" spans="1:21" x14ac:dyDescent="0.2">
      <c r="A55" s="1"/>
      <c r="B55" s="1"/>
      <c r="C55" s="1"/>
      <c r="D55" s="1"/>
      <c r="E55" s="1"/>
      <c r="F55" s="1"/>
      <c r="G55" s="1"/>
      <c r="K55" s="1"/>
      <c r="M55" s="99"/>
    </row>
    <row r="56" spans="1:21" x14ac:dyDescent="0.2">
      <c r="A56" s="1"/>
      <c r="B56" s="1"/>
      <c r="C56" s="1"/>
      <c r="D56" s="1"/>
      <c r="E56" s="1"/>
      <c r="F56" s="1"/>
      <c r="G56" s="1"/>
      <c r="K56" s="1"/>
      <c r="M56" s="99"/>
    </row>
    <row r="57" spans="1:21" x14ac:dyDescent="0.2">
      <c r="A57" s="1"/>
      <c r="B57" s="1"/>
      <c r="C57" s="1"/>
      <c r="D57" s="1"/>
      <c r="E57" s="1"/>
      <c r="F57" s="1"/>
      <c r="G57" s="1"/>
      <c r="K57" s="1"/>
      <c r="M57" s="99"/>
    </row>
    <row r="58" spans="1:21" x14ac:dyDescent="0.2">
      <c r="A58" s="1"/>
      <c r="B58" s="1"/>
      <c r="C58" s="1"/>
      <c r="D58" s="1"/>
      <c r="E58" s="1"/>
      <c r="F58" s="1"/>
      <c r="G58" s="1"/>
      <c r="K58" s="1"/>
      <c r="M58" s="99"/>
      <c r="U58" s="2"/>
    </row>
    <row r="59" spans="1:21" x14ac:dyDescent="0.2">
      <c r="A59" s="1"/>
      <c r="B59" s="1"/>
      <c r="C59" s="1"/>
      <c r="D59" s="1"/>
      <c r="E59" s="1"/>
      <c r="F59" s="1"/>
      <c r="G59" s="1"/>
      <c r="K59" s="1"/>
      <c r="M59" s="99"/>
      <c r="Q59" s="3"/>
      <c r="R59" s="3"/>
      <c r="S59" s="2"/>
      <c r="T59" s="3"/>
    </row>
    <row r="60" spans="1:21" x14ac:dyDescent="0.2">
      <c r="B60" s="5"/>
      <c r="C60" s="5"/>
      <c r="D60" s="5"/>
      <c r="E60" s="6" t="s">
        <v>79</v>
      </c>
      <c r="G60" s="6" t="s">
        <v>80</v>
      </c>
      <c r="I60" s="6" t="s">
        <v>80</v>
      </c>
      <c r="K60" s="21" t="s">
        <v>80</v>
      </c>
      <c r="M60" s="6" t="s">
        <v>80</v>
      </c>
    </row>
    <row r="61" spans="1:21" ht="48.75" customHeight="1" x14ac:dyDescent="0.2">
      <c r="A61" s="7" t="s">
        <v>0</v>
      </c>
      <c r="B61" s="8" t="s">
        <v>1</v>
      </c>
      <c r="C61" s="9" t="s">
        <v>2</v>
      </c>
      <c r="D61" s="9" t="s">
        <v>46</v>
      </c>
      <c r="E61" s="92" t="s">
        <v>91</v>
      </c>
      <c r="F61" s="60" t="s">
        <v>51</v>
      </c>
      <c r="G61" s="92" t="s">
        <v>89</v>
      </c>
      <c r="H61" s="60" t="s">
        <v>84</v>
      </c>
      <c r="I61" s="92" t="s">
        <v>65</v>
      </c>
      <c r="J61" s="60" t="s">
        <v>85</v>
      </c>
      <c r="K61" s="92" t="s">
        <v>71</v>
      </c>
      <c r="L61" s="97" t="s">
        <v>92</v>
      </c>
      <c r="M61" s="92" t="s">
        <v>95</v>
      </c>
    </row>
    <row r="62" spans="1:21" x14ac:dyDescent="0.2">
      <c r="A62" s="1"/>
      <c r="B62" s="1"/>
      <c r="C62" s="1"/>
      <c r="D62" s="1"/>
      <c r="E62" s="1"/>
      <c r="F62" s="1"/>
      <c r="G62" s="1"/>
      <c r="K62" s="1"/>
      <c r="M62" s="99"/>
    </row>
    <row r="63" spans="1:21" x14ac:dyDescent="0.2">
      <c r="A63" s="11"/>
      <c r="B63" s="11" t="s">
        <v>32</v>
      </c>
      <c r="C63" s="28"/>
      <c r="D63" s="28"/>
      <c r="E63" s="29"/>
      <c r="F63" s="30"/>
      <c r="G63" s="29"/>
      <c r="J63" s="78"/>
      <c r="M63" s="99"/>
    </row>
    <row r="64" spans="1:21" x14ac:dyDescent="0.2">
      <c r="A64" s="15">
        <v>93</v>
      </c>
      <c r="B64" s="16" t="s">
        <v>36</v>
      </c>
      <c r="C64" s="17">
        <v>780</v>
      </c>
      <c r="D64" s="17">
        <v>794</v>
      </c>
      <c r="E64" s="18">
        <f t="shared" ref="E64:E69" si="5">(D64-C64)</f>
        <v>14</v>
      </c>
      <c r="F64" s="17">
        <v>817</v>
      </c>
      <c r="G64" s="18">
        <f>(F64-D64)</f>
        <v>23</v>
      </c>
      <c r="H64" s="17">
        <v>843</v>
      </c>
      <c r="I64" s="18">
        <v>26</v>
      </c>
      <c r="J64" s="77">
        <v>847</v>
      </c>
      <c r="K64" s="57">
        <v>4</v>
      </c>
      <c r="L64" s="53">
        <v>871</v>
      </c>
      <c r="M64" s="115">
        <f t="shared" si="3"/>
        <v>24</v>
      </c>
    </row>
    <row r="65" spans="1:21" x14ac:dyDescent="0.2">
      <c r="A65" s="15">
        <v>73</v>
      </c>
      <c r="B65" s="100" t="s">
        <v>37</v>
      </c>
      <c r="C65" s="17">
        <v>76</v>
      </c>
      <c r="D65" s="17">
        <v>77</v>
      </c>
      <c r="E65" s="18">
        <f t="shared" si="5"/>
        <v>1</v>
      </c>
      <c r="F65" s="17">
        <v>2</v>
      </c>
      <c r="G65" s="18">
        <v>2</v>
      </c>
      <c r="H65" s="17">
        <v>2</v>
      </c>
      <c r="I65" s="18">
        <v>0</v>
      </c>
      <c r="J65" s="77">
        <v>2</v>
      </c>
      <c r="K65" s="57">
        <v>0</v>
      </c>
      <c r="L65" s="106">
        <v>8</v>
      </c>
      <c r="M65" s="115">
        <f t="shared" si="3"/>
        <v>6</v>
      </c>
    </row>
    <row r="66" spans="1:21" x14ac:dyDescent="0.2">
      <c r="A66" s="15">
        <v>112</v>
      </c>
      <c r="B66" s="100" t="s">
        <v>38</v>
      </c>
      <c r="C66" s="17">
        <v>268</v>
      </c>
      <c r="D66" s="17">
        <v>288</v>
      </c>
      <c r="E66" s="18">
        <f t="shared" si="5"/>
        <v>20</v>
      </c>
      <c r="F66" s="17">
        <v>11</v>
      </c>
      <c r="G66" s="18">
        <v>11</v>
      </c>
      <c r="H66" s="17">
        <v>23</v>
      </c>
      <c r="I66" s="18">
        <v>12</v>
      </c>
      <c r="J66" s="77">
        <v>25</v>
      </c>
      <c r="K66" s="57">
        <v>2</v>
      </c>
      <c r="L66" s="106">
        <v>31</v>
      </c>
      <c r="M66" s="115">
        <f t="shared" si="3"/>
        <v>6</v>
      </c>
      <c r="O66" s="126" t="s">
        <v>127</v>
      </c>
      <c r="P66" s="127"/>
      <c r="Q66" s="127"/>
    </row>
    <row r="67" spans="1:21" s="99" customFormat="1" x14ac:dyDescent="0.2">
      <c r="A67" s="105">
        <v>77</v>
      </c>
      <c r="B67" s="100" t="s">
        <v>50</v>
      </c>
      <c r="C67" s="100">
        <v>1385</v>
      </c>
      <c r="D67" s="100">
        <v>1457</v>
      </c>
      <c r="E67" s="102">
        <f t="shared" si="5"/>
        <v>72</v>
      </c>
      <c r="F67" s="100">
        <v>1465</v>
      </c>
      <c r="G67" s="102">
        <f>(F67-D67)</f>
        <v>8</v>
      </c>
      <c r="H67" s="100">
        <v>1516</v>
      </c>
      <c r="I67" s="102">
        <v>51</v>
      </c>
      <c r="J67" s="103">
        <v>1544</v>
      </c>
      <c r="K67" s="104">
        <v>28</v>
      </c>
      <c r="L67" s="106">
        <v>1570</v>
      </c>
      <c r="M67" s="115">
        <f t="shared" si="3"/>
        <v>26</v>
      </c>
      <c r="P67" s="3"/>
      <c r="Q67" s="3"/>
      <c r="R67" s="3"/>
      <c r="S67" s="3"/>
      <c r="T67" s="3"/>
      <c r="U67" s="3"/>
    </row>
    <row r="68" spans="1:21" s="99" customFormat="1" x14ac:dyDescent="0.2">
      <c r="A68" s="105">
        <v>94</v>
      </c>
      <c r="B68" s="100" t="s">
        <v>43</v>
      </c>
      <c r="C68" s="100">
        <v>558</v>
      </c>
      <c r="D68" s="100">
        <v>574</v>
      </c>
      <c r="E68" s="102">
        <f t="shared" si="5"/>
        <v>16</v>
      </c>
      <c r="F68" s="100">
        <v>575</v>
      </c>
      <c r="G68" s="102">
        <f>(F68-D68)</f>
        <v>1</v>
      </c>
      <c r="H68" s="100">
        <v>591</v>
      </c>
      <c r="I68" s="102">
        <v>16</v>
      </c>
      <c r="J68" s="110" t="s">
        <v>73</v>
      </c>
      <c r="K68" s="104">
        <v>0</v>
      </c>
      <c r="L68" s="106">
        <v>600</v>
      </c>
      <c r="M68" s="115">
        <v>9</v>
      </c>
      <c r="P68" s="3"/>
      <c r="Q68" s="3"/>
      <c r="R68" s="3"/>
      <c r="S68" s="3"/>
      <c r="T68" s="3"/>
      <c r="U68" s="3"/>
    </row>
    <row r="69" spans="1:21" x14ac:dyDescent="0.2">
      <c r="A69" s="15">
        <v>62</v>
      </c>
      <c r="B69" s="100" t="s">
        <v>45</v>
      </c>
      <c r="C69" s="17">
        <v>1</v>
      </c>
      <c r="D69" s="17">
        <v>4</v>
      </c>
      <c r="E69" s="18">
        <f t="shared" si="5"/>
        <v>3</v>
      </c>
      <c r="F69" s="17">
        <v>4</v>
      </c>
      <c r="G69" s="18">
        <f>(F69-D69)</f>
        <v>0</v>
      </c>
      <c r="H69" s="17">
        <v>3</v>
      </c>
      <c r="I69" s="18">
        <v>1</v>
      </c>
      <c r="J69" s="77">
        <v>4</v>
      </c>
      <c r="K69" s="57">
        <v>1</v>
      </c>
      <c r="L69" s="106">
        <v>5</v>
      </c>
      <c r="M69" s="115">
        <v>1</v>
      </c>
      <c r="O69" s="126"/>
      <c r="P69" s="127"/>
      <c r="Q69" s="127"/>
    </row>
    <row r="70" spans="1:21" x14ac:dyDescent="0.2">
      <c r="J70" s="78"/>
      <c r="K70" s="71">
        <f>SUM(K64:K69)</f>
        <v>35</v>
      </c>
      <c r="M70" s="99"/>
    </row>
    <row r="71" spans="1:21" s="99" customFormat="1" x14ac:dyDescent="0.2">
      <c r="A71" s="105">
        <v>56</v>
      </c>
      <c r="B71" s="100" t="s">
        <v>53</v>
      </c>
      <c r="C71" s="100">
        <v>0</v>
      </c>
      <c r="D71" s="100">
        <v>0</v>
      </c>
      <c r="E71" s="102">
        <f>(D71-C71)</f>
        <v>0</v>
      </c>
      <c r="F71" s="100">
        <v>0</v>
      </c>
      <c r="G71" s="102">
        <v>0</v>
      </c>
      <c r="H71" s="100">
        <v>0</v>
      </c>
      <c r="I71" s="102">
        <v>0</v>
      </c>
      <c r="J71" s="103">
        <v>0</v>
      </c>
      <c r="K71" s="104">
        <v>0</v>
      </c>
      <c r="L71" s="106" t="s">
        <v>94</v>
      </c>
      <c r="M71" s="115">
        <v>0</v>
      </c>
      <c r="P71" s="3"/>
      <c r="Q71" s="3"/>
      <c r="R71" s="3"/>
      <c r="S71" s="3"/>
      <c r="T71" s="3"/>
      <c r="U71" s="3"/>
    </row>
    <row r="72" spans="1:21" s="99" customFormat="1" x14ac:dyDescent="0.2">
      <c r="A72" s="105">
        <v>58</v>
      </c>
      <c r="B72" s="100" t="s">
        <v>48</v>
      </c>
      <c r="C72" s="100">
        <v>33</v>
      </c>
      <c r="D72" s="100">
        <v>34</v>
      </c>
      <c r="E72" s="102">
        <f>(D72-C72)</f>
        <v>1</v>
      </c>
      <c r="F72" s="100">
        <v>0</v>
      </c>
      <c r="G72" s="102">
        <v>1</v>
      </c>
      <c r="H72" s="100">
        <v>33</v>
      </c>
      <c r="I72" s="102">
        <v>0</v>
      </c>
      <c r="J72" s="103">
        <v>33</v>
      </c>
      <c r="K72" s="104">
        <v>0</v>
      </c>
      <c r="L72" s="106" t="s">
        <v>94</v>
      </c>
      <c r="M72" s="115">
        <v>0</v>
      </c>
      <c r="P72" s="3"/>
      <c r="Q72" s="3"/>
      <c r="R72" s="3"/>
      <c r="S72" s="3"/>
      <c r="T72" s="3"/>
      <c r="U72" s="3"/>
    </row>
    <row r="73" spans="1:21" x14ac:dyDescent="0.2">
      <c r="A73" s="15">
        <v>61</v>
      </c>
      <c r="B73" s="16" t="s">
        <v>52</v>
      </c>
      <c r="C73" s="17">
        <v>230</v>
      </c>
      <c r="D73" s="17">
        <v>234</v>
      </c>
      <c r="E73" s="18">
        <f>(D73-C73)</f>
        <v>4</v>
      </c>
      <c r="F73" s="17">
        <v>4</v>
      </c>
      <c r="G73" s="18">
        <v>4</v>
      </c>
      <c r="H73" s="17">
        <v>238</v>
      </c>
      <c r="I73" s="18">
        <v>4</v>
      </c>
      <c r="J73" s="77">
        <v>239</v>
      </c>
      <c r="K73" s="57">
        <v>1</v>
      </c>
      <c r="L73" s="53">
        <v>243</v>
      </c>
      <c r="M73" s="115">
        <v>4</v>
      </c>
      <c r="N73" s="145" t="s">
        <v>97</v>
      </c>
      <c r="O73" s="128" t="s">
        <v>125</v>
      </c>
    </row>
    <row r="74" spans="1:21" x14ac:dyDescent="0.2">
      <c r="I74" s="21"/>
      <c r="J74" s="78"/>
      <c r="K74" s="71">
        <f>SUM(K71:K73)</f>
        <v>1</v>
      </c>
      <c r="M74" s="99"/>
    </row>
    <row r="75" spans="1:21" x14ac:dyDescent="0.2">
      <c r="A75" s="24">
        <v>57</v>
      </c>
      <c r="B75" s="25" t="s">
        <v>33</v>
      </c>
      <c r="C75" s="26">
        <v>358</v>
      </c>
      <c r="D75" s="26">
        <v>363</v>
      </c>
      <c r="E75" s="27">
        <f t="shared" ref="E75:E80" si="6">(D75-C75)</f>
        <v>5</v>
      </c>
      <c r="F75" s="26">
        <v>363</v>
      </c>
      <c r="G75" s="27">
        <f>(F75-D75)</f>
        <v>0</v>
      </c>
      <c r="H75" s="26">
        <v>368</v>
      </c>
      <c r="I75" s="18">
        <v>5</v>
      </c>
      <c r="J75" s="77">
        <v>368</v>
      </c>
      <c r="K75" s="117">
        <v>0</v>
      </c>
      <c r="L75" s="53">
        <v>375</v>
      </c>
      <c r="M75" s="115">
        <f t="shared" si="3"/>
        <v>7</v>
      </c>
    </row>
    <row r="76" spans="1:21" x14ac:dyDescent="0.2">
      <c r="A76" s="24">
        <v>60</v>
      </c>
      <c r="B76" s="98" t="s">
        <v>34</v>
      </c>
      <c r="C76" s="26">
        <v>2</v>
      </c>
      <c r="D76" s="26">
        <v>4</v>
      </c>
      <c r="E76" s="27">
        <f t="shared" si="6"/>
        <v>2</v>
      </c>
      <c r="F76" s="26">
        <v>4</v>
      </c>
      <c r="G76" s="27">
        <f>(F76-D76)</f>
        <v>0</v>
      </c>
      <c r="H76" s="26">
        <v>5</v>
      </c>
      <c r="I76" s="18">
        <v>1</v>
      </c>
      <c r="J76" s="77">
        <v>5</v>
      </c>
      <c r="K76" s="117">
        <v>0</v>
      </c>
      <c r="L76" s="121">
        <v>0</v>
      </c>
      <c r="M76" s="115">
        <v>0</v>
      </c>
    </row>
    <row r="77" spans="1:21" x14ac:dyDescent="0.2">
      <c r="A77" s="24">
        <v>105</v>
      </c>
      <c r="B77" s="25" t="s">
        <v>47</v>
      </c>
      <c r="C77" s="26">
        <v>211</v>
      </c>
      <c r="D77" s="26">
        <v>211</v>
      </c>
      <c r="E77" s="27">
        <f t="shared" si="6"/>
        <v>0</v>
      </c>
      <c r="F77" s="26">
        <v>211</v>
      </c>
      <c r="G77" s="27">
        <f>(F77-D77)</f>
        <v>0</v>
      </c>
      <c r="H77" s="26">
        <v>216</v>
      </c>
      <c r="I77" s="18">
        <v>5</v>
      </c>
      <c r="J77" s="77">
        <v>217</v>
      </c>
      <c r="K77" s="117">
        <v>1</v>
      </c>
      <c r="L77" s="53">
        <v>218</v>
      </c>
      <c r="M77" s="115">
        <f t="shared" si="3"/>
        <v>1</v>
      </c>
    </row>
    <row r="78" spans="1:21" x14ac:dyDescent="0.2">
      <c r="A78" s="24">
        <v>59</v>
      </c>
      <c r="B78" s="25" t="s">
        <v>35</v>
      </c>
      <c r="C78" s="26">
        <v>186</v>
      </c>
      <c r="D78" s="26">
        <v>188</v>
      </c>
      <c r="E78" s="27">
        <f t="shared" si="6"/>
        <v>2</v>
      </c>
      <c r="F78" s="26">
        <v>188</v>
      </c>
      <c r="G78" s="27">
        <f>(F78-D78)</f>
        <v>0</v>
      </c>
      <c r="H78" s="26">
        <v>189</v>
      </c>
      <c r="I78" s="18">
        <v>1</v>
      </c>
      <c r="J78" s="77">
        <v>189</v>
      </c>
      <c r="K78" s="117">
        <v>0</v>
      </c>
      <c r="L78" s="53">
        <v>190</v>
      </c>
      <c r="M78" s="115">
        <f t="shared" si="3"/>
        <v>1</v>
      </c>
    </row>
    <row r="79" spans="1:21" s="99" customFormat="1" ht="12" customHeight="1" x14ac:dyDescent="0.2">
      <c r="A79" s="32">
        <v>68</v>
      </c>
      <c r="B79" s="33" t="s">
        <v>49</v>
      </c>
      <c r="C79" s="33">
        <v>158</v>
      </c>
      <c r="D79" s="33">
        <v>159</v>
      </c>
      <c r="E79" s="101">
        <f t="shared" si="6"/>
        <v>1</v>
      </c>
      <c r="F79" s="33">
        <v>159</v>
      </c>
      <c r="G79" s="101">
        <v>1</v>
      </c>
      <c r="H79" s="33">
        <v>194</v>
      </c>
      <c r="I79" s="102">
        <v>36</v>
      </c>
      <c r="J79" s="103">
        <v>207</v>
      </c>
      <c r="K79" s="118">
        <v>12</v>
      </c>
      <c r="L79" s="106">
        <v>227</v>
      </c>
      <c r="M79" s="115">
        <f t="shared" si="3"/>
        <v>20</v>
      </c>
      <c r="P79" s="3"/>
      <c r="Q79" s="3"/>
      <c r="R79" s="3"/>
      <c r="S79" s="3"/>
      <c r="T79" s="3"/>
      <c r="U79" s="3"/>
    </row>
    <row r="80" spans="1:21" x14ac:dyDescent="0.2">
      <c r="A80" s="24">
        <v>38</v>
      </c>
      <c r="B80" s="33" t="s">
        <v>42</v>
      </c>
      <c r="C80" s="26">
        <v>70</v>
      </c>
      <c r="D80" s="26">
        <v>82</v>
      </c>
      <c r="E80" s="27">
        <f t="shared" si="6"/>
        <v>12</v>
      </c>
      <c r="F80" s="26">
        <v>84</v>
      </c>
      <c r="G80" s="27">
        <f>(F80-D80)</f>
        <v>2</v>
      </c>
      <c r="H80" s="26">
        <v>100</v>
      </c>
      <c r="I80" s="18">
        <v>16</v>
      </c>
      <c r="J80" s="77">
        <v>101</v>
      </c>
      <c r="K80" s="117">
        <v>1</v>
      </c>
      <c r="L80" s="106">
        <v>110</v>
      </c>
      <c r="M80" s="115">
        <f t="shared" si="3"/>
        <v>9</v>
      </c>
    </row>
    <row r="81" spans="1:21" s="99" customFormat="1" x14ac:dyDescent="0.2">
      <c r="A81" s="32">
        <v>55</v>
      </c>
      <c r="B81" s="33" t="s">
        <v>39</v>
      </c>
      <c r="C81" s="33">
        <v>160</v>
      </c>
      <c r="D81" s="33">
        <v>159</v>
      </c>
      <c r="E81" s="101">
        <v>0</v>
      </c>
      <c r="F81" s="33">
        <v>159</v>
      </c>
      <c r="G81" s="101">
        <f>(F81-D81)</f>
        <v>0</v>
      </c>
      <c r="H81" s="33">
        <v>160</v>
      </c>
      <c r="I81" s="102">
        <v>1</v>
      </c>
      <c r="J81" s="103">
        <v>160</v>
      </c>
      <c r="K81" s="118">
        <v>0</v>
      </c>
      <c r="L81" s="106">
        <v>162</v>
      </c>
      <c r="M81" s="115">
        <f t="shared" si="3"/>
        <v>2</v>
      </c>
      <c r="P81" s="3"/>
      <c r="Q81" s="3"/>
      <c r="R81" s="3"/>
      <c r="S81" s="3"/>
      <c r="T81" s="3"/>
      <c r="U81" s="3"/>
    </row>
    <row r="82" spans="1:21" s="99" customFormat="1" x14ac:dyDescent="0.2">
      <c r="A82" s="32">
        <v>54</v>
      </c>
      <c r="B82" s="33" t="s">
        <v>44</v>
      </c>
      <c r="C82" s="33">
        <v>393</v>
      </c>
      <c r="D82" s="33">
        <v>410</v>
      </c>
      <c r="E82" s="101">
        <f>(D82-C82)</f>
        <v>17</v>
      </c>
      <c r="F82" s="33">
        <v>414</v>
      </c>
      <c r="G82" s="101">
        <f>(F82-D82)</f>
        <v>4</v>
      </c>
      <c r="H82" s="33">
        <v>432</v>
      </c>
      <c r="I82" s="102">
        <v>19</v>
      </c>
      <c r="J82" s="103">
        <v>436</v>
      </c>
      <c r="K82" s="118">
        <v>4</v>
      </c>
      <c r="L82" s="106">
        <v>442</v>
      </c>
      <c r="M82" s="115">
        <f t="shared" si="3"/>
        <v>6</v>
      </c>
      <c r="P82" s="3"/>
      <c r="Q82" s="3"/>
      <c r="R82" s="3"/>
      <c r="S82" s="3"/>
      <c r="T82" s="3"/>
      <c r="U82" s="3"/>
    </row>
    <row r="83" spans="1:21" x14ac:dyDescent="0.2">
      <c r="A83" s="24">
        <v>87</v>
      </c>
      <c r="B83" s="25" t="s">
        <v>40</v>
      </c>
      <c r="C83" s="26">
        <v>113</v>
      </c>
      <c r="D83" s="26">
        <v>113</v>
      </c>
      <c r="E83" s="27">
        <f>(D83-C83)</f>
        <v>0</v>
      </c>
      <c r="F83" s="26">
        <v>114</v>
      </c>
      <c r="G83" s="27">
        <f>(F83-D83)</f>
        <v>1</v>
      </c>
      <c r="H83" s="26">
        <v>114.5</v>
      </c>
      <c r="I83" s="18">
        <v>1</v>
      </c>
      <c r="J83" s="77">
        <v>116</v>
      </c>
      <c r="K83" s="117">
        <v>1</v>
      </c>
      <c r="L83" s="53">
        <v>116</v>
      </c>
      <c r="M83" s="115">
        <f t="shared" si="3"/>
        <v>0</v>
      </c>
    </row>
    <row r="84" spans="1:21" x14ac:dyDescent="0.2">
      <c r="J84" s="78"/>
      <c r="K84" s="71">
        <f>SUM(K75:K83)</f>
        <v>19</v>
      </c>
      <c r="L84" s="53"/>
      <c r="M84" s="106"/>
    </row>
    <row r="85" spans="1:21" s="99" customFormat="1" x14ac:dyDescent="0.2">
      <c r="A85" s="32">
        <v>118</v>
      </c>
      <c r="B85" s="33" t="s">
        <v>41</v>
      </c>
      <c r="C85" s="33">
        <v>1245</v>
      </c>
      <c r="D85" s="33">
        <v>1380</v>
      </c>
      <c r="E85" s="101">
        <v>170</v>
      </c>
      <c r="F85" s="33">
        <v>1429</v>
      </c>
      <c r="G85" s="101">
        <f>(F85-D85)</f>
        <v>49</v>
      </c>
      <c r="H85" s="33">
        <v>1481</v>
      </c>
      <c r="I85" s="108">
        <v>52</v>
      </c>
      <c r="J85" s="109">
        <v>1557</v>
      </c>
      <c r="K85" s="119">
        <v>76</v>
      </c>
      <c r="L85" s="106">
        <v>1624</v>
      </c>
      <c r="M85" s="115">
        <f t="shared" ref="M85:M86" si="7">SUM(L85-J85)</f>
        <v>67</v>
      </c>
      <c r="O85" s="130" t="s">
        <v>128</v>
      </c>
      <c r="P85" s="130"/>
      <c r="Q85" s="131"/>
      <c r="R85" s="3"/>
      <c r="S85" s="3"/>
      <c r="T85" s="3"/>
      <c r="U85" s="3"/>
    </row>
    <row r="86" spans="1:21" x14ac:dyDescent="0.2">
      <c r="A86" s="89">
        <v>199</v>
      </c>
      <c r="B86" s="90" t="s">
        <v>88</v>
      </c>
      <c r="C86" s="91">
        <v>0</v>
      </c>
      <c r="D86" s="91">
        <v>0</v>
      </c>
      <c r="E86" s="70">
        <f>(D86-C86)</f>
        <v>0</v>
      </c>
      <c r="F86" s="91">
        <v>0</v>
      </c>
      <c r="G86" s="70">
        <v>0</v>
      </c>
      <c r="H86" s="91">
        <v>0</v>
      </c>
      <c r="I86" s="70">
        <v>0</v>
      </c>
      <c r="J86" s="85">
        <v>0</v>
      </c>
      <c r="K86" s="120">
        <v>0</v>
      </c>
      <c r="L86" s="121">
        <v>0</v>
      </c>
      <c r="M86" s="115">
        <f t="shared" si="7"/>
        <v>0</v>
      </c>
    </row>
    <row r="87" spans="1:21" x14ac:dyDescent="0.2">
      <c r="A87" s="34"/>
      <c r="B87" s="61" t="s">
        <v>86</v>
      </c>
      <c r="C87" s="61"/>
      <c r="D87" s="61"/>
      <c r="E87" s="67">
        <f>SUM(E64:E86)</f>
        <v>340</v>
      </c>
      <c r="F87" s="67"/>
      <c r="G87" s="67">
        <f t="shared" ref="G87" si="8">SUM(G64:G86)</f>
        <v>107</v>
      </c>
      <c r="H87" s="80"/>
      <c r="I87" s="74">
        <f>SUM(I64:I86)</f>
        <v>247</v>
      </c>
      <c r="J87" s="74"/>
      <c r="K87" s="74">
        <f>(K70+K74+K84+K85)</f>
        <v>131</v>
      </c>
      <c r="L87" s="74"/>
      <c r="M87" s="74">
        <f>SUM(M64:M69,M71:M73,M75:M83,M85:M86)</f>
        <v>189</v>
      </c>
    </row>
    <row r="88" spans="1:21" ht="51" x14ac:dyDescent="0.2">
      <c r="N88" s="146" t="s">
        <v>126</v>
      </c>
      <c r="O88" s="137" t="s">
        <v>121</v>
      </c>
      <c r="P88" s="138"/>
      <c r="Q88" s="138"/>
      <c r="R88" s="138"/>
      <c r="S88" s="138"/>
      <c r="T88" s="138"/>
      <c r="U88" s="138"/>
    </row>
    <row r="89" spans="1:21" x14ac:dyDescent="0.2">
      <c r="E89" s="6" t="s">
        <v>79</v>
      </c>
      <c r="G89" s="6" t="s">
        <v>80</v>
      </c>
      <c r="I89" s="6" t="s">
        <v>80</v>
      </c>
      <c r="K89" s="6" t="s">
        <v>80</v>
      </c>
      <c r="M89" s="1" t="s">
        <v>80</v>
      </c>
    </row>
    <row r="90" spans="1:21" x14ac:dyDescent="0.2">
      <c r="A90" s="35" t="s">
        <v>78</v>
      </c>
      <c r="B90" s="36"/>
      <c r="C90" s="36"/>
      <c r="D90" s="36"/>
      <c r="E90" s="86">
        <f>(E87+E52+E42+E12)</f>
        <v>885</v>
      </c>
      <c r="F90" s="86"/>
      <c r="G90" s="86">
        <f>(G87+G52+G42+G12)</f>
        <v>193</v>
      </c>
      <c r="H90" s="86"/>
      <c r="I90" s="86">
        <f>(I87+I52+I42+I12)</f>
        <v>994</v>
      </c>
      <c r="J90" s="86"/>
      <c r="K90" s="87">
        <f>(K12+K21+K23+K26+K30+K36+K37+K41+K39+K52+K87)</f>
        <v>277</v>
      </c>
      <c r="L90" s="87"/>
      <c r="M90" s="87">
        <f>SUM(M12,M42,M52,M87)</f>
        <v>496</v>
      </c>
    </row>
    <row r="91" spans="1:21" x14ac:dyDescent="0.2">
      <c r="B91" s="5"/>
      <c r="C91" s="5"/>
      <c r="D91" s="5"/>
      <c r="E91" s="11"/>
      <c r="F91" s="11"/>
      <c r="G91" s="11"/>
      <c r="H91" s="93"/>
    </row>
    <row r="92" spans="1:21" ht="13.5" thickBot="1" x14ac:dyDescent="0.25">
      <c r="A92" s="1"/>
      <c r="B92" s="1"/>
      <c r="C92" s="1"/>
      <c r="D92" s="1"/>
      <c r="E92" s="1"/>
      <c r="F92" s="1"/>
      <c r="G92" s="1"/>
      <c r="J92" s="93"/>
      <c r="K92" s="94" t="s">
        <v>87</v>
      </c>
      <c r="M92" s="141">
        <v>818</v>
      </c>
    </row>
    <row r="93" spans="1:21" ht="13.5" thickBot="1" x14ac:dyDescent="0.25">
      <c r="M93" s="147">
        <f>SUM(N93:T93)</f>
        <v>756</v>
      </c>
      <c r="N93" s="148">
        <v>496</v>
      </c>
      <c r="O93" s="149">
        <v>176</v>
      </c>
      <c r="P93" s="149">
        <v>2</v>
      </c>
      <c r="Q93" s="149">
        <v>33</v>
      </c>
      <c r="R93" s="149">
        <v>6</v>
      </c>
      <c r="S93" s="149">
        <v>6</v>
      </c>
      <c r="T93" s="150">
        <v>37</v>
      </c>
    </row>
    <row r="94" spans="1:21" x14ac:dyDescent="0.2">
      <c r="M94" s="143">
        <f>SUM(M92-M93)</f>
        <v>62</v>
      </c>
      <c r="N94" s="140" t="s">
        <v>122</v>
      </c>
    </row>
  </sheetData>
  <pageMargins left="0" right="0" top="0" bottom="0" header="0" footer="0"/>
  <pageSetup paperSize="9" scale="46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zoomScale="90" zoomScaleNormal="90" workbookViewId="0">
      <selection activeCell="S23" sqref="S23"/>
    </sheetView>
  </sheetViews>
  <sheetFormatPr defaultColWidth="9.140625" defaultRowHeight="12.75" x14ac:dyDescent="0.2"/>
  <cols>
    <col min="1" max="1" width="4.7109375" style="4" customWidth="1"/>
    <col min="2" max="2" width="17.42578125" style="4" customWidth="1"/>
    <col min="3" max="4" width="6" style="4" customWidth="1"/>
    <col min="5" max="5" width="9.7109375" style="4" customWidth="1"/>
    <col min="6" max="6" width="8.7109375" style="4" customWidth="1"/>
    <col min="7" max="7" width="9.7109375" style="4" customWidth="1"/>
    <col min="8" max="8" width="9.28515625" style="1" customWidth="1"/>
    <col min="9" max="9" width="10.140625" style="1" customWidth="1"/>
    <col min="10" max="10" width="7.7109375" style="1" customWidth="1"/>
    <col min="11" max="11" width="10.140625" style="71" customWidth="1"/>
    <col min="12" max="15" width="9.140625" style="1"/>
    <col min="16" max="16" width="9.28515625" style="37" customWidth="1"/>
    <col min="17" max="21" width="9.140625" style="37"/>
    <col min="22" max="16384" width="9.140625" style="1"/>
  </cols>
  <sheetData>
    <row r="1" spans="1:21" ht="27" customHeight="1" x14ac:dyDescent="0.25">
      <c r="A1" s="96" t="s">
        <v>66</v>
      </c>
    </row>
    <row r="2" spans="1:21" ht="27" customHeight="1" x14ac:dyDescent="0.2">
      <c r="A2" s="5"/>
    </row>
    <row r="3" spans="1:21" ht="13.5" customHeight="1" x14ac:dyDescent="0.2">
      <c r="B3" s="5"/>
      <c r="C3" s="5"/>
      <c r="D3" s="5"/>
      <c r="E3" s="6" t="s">
        <v>79</v>
      </c>
      <c r="G3" s="6" t="s">
        <v>80</v>
      </c>
      <c r="I3" s="6" t="s">
        <v>80</v>
      </c>
      <c r="K3" s="6" t="s">
        <v>80</v>
      </c>
      <c r="M3" s="6" t="s">
        <v>80</v>
      </c>
    </row>
    <row r="4" spans="1:21" ht="59.25" customHeight="1" x14ac:dyDescent="0.2">
      <c r="A4" s="7" t="s">
        <v>0</v>
      </c>
      <c r="B4" s="8" t="s">
        <v>1</v>
      </c>
      <c r="C4" s="9" t="s">
        <v>2</v>
      </c>
      <c r="D4" s="9" t="s">
        <v>46</v>
      </c>
      <c r="E4" s="92" t="s">
        <v>91</v>
      </c>
      <c r="F4" s="60" t="s">
        <v>51</v>
      </c>
      <c r="G4" s="92" t="s">
        <v>89</v>
      </c>
      <c r="H4" s="60" t="s">
        <v>84</v>
      </c>
      <c r="I4" s="92" t="s">
        <v>65</v>
      </c>
      <c r="J4" s="60" t="s">
        <v>85</v>
      </c>
      <c r="K4" s="92" t="s">
        <v>71</v>
      </c>
      <c r="L4" s="97" t="s">
        <v>92</v>
      </c>
      <c r="M4" s="92" t="s">
        <v>95</v>
      </c>
      <c r="S4" s="38"/>
    </row>
    <row r="5" spans="1:21" x14ac:dyDescent="0.2">
      <c r="A5" s="10"/>
      <c r="B5" s="11" t="s">
        <v>3</v>
      </c>
      <c r="C5" s="12"/>
      <c r="D5" s="12"/>
      <c r="E5" s="13"/>
      <c r="F5" s="14"/>
      <c r="G5" s="13"/>
    </row>
    <row r="6" spans="1:21" s="99" customFormat="1" x14ac:dyDescent="0.2">
      <c r="A6" s="105">
        <v>43</v>
      </c>
      <c r="B6" s="100" t="s">
        <v>4</v>
      </c>
      <c r="C6" s="100">
        <v>356</v>
      </c>
      <c r="D6" s="100">
        <v>388</v>
      </c>
      <c r="E6" s="102">
        <f t="shared" ref="E6:E11" si="0">(D6-C6)</f>
        <v>32</v>
      </c>
      <c r="F6" s="100">
        <v>388</v>
      </c>
      <c r="G6" s="102">
        <f t="shared" ref="G6:G11" si="1">(F6-D6)</f>
        <v>0</v>
      </c>
      <c r="H6" s="100">
        <v>401</v>
      </c>
      <c r="I6" s="102">
        <v>13</v>
      </c>
      <c r="J6" s="106">
        <v>408</v>
      </c>
      <c r="K6" s="102">
        <v>7</v>
      </c>
      <c r="L6" s="106">
        <v>421</v>
      </c>
      <c r="M6" s="115">
        <f t="shared" ref="M6:M11" si="2">SUM(L6-J6)</f>
        <v>13</v>
      </c>
      <c r="P6" s="3"/>
      <c r="Q6" s="3"/>
      <c r="R6" s="3"/>
      <c r="S6" s="3"/>
      <c r="T6" s="3"/>
      <c r="U6" s="3"/>
    </row>
    <row r="7" spans="1:21" x14ac:dyDescent="0.2">
      <c r="A7" s="15">
        <v>69</v>
      </c>
      <c r="B7" s="16" t="s">
        <v>5</v>
      </c>
      <c r="C7" s="17">
        <v>62</v>
      </c>
      <c r="D7" s="17">
        <v>65</v>
      </c>
      <c r="E7" s="18">
        <f t="shared" si="0"/>
        <v>3</v>
      </c>
      <c r="F7" s="17">
        <v>65</v>
      </c>
      <c r="G7" s="18">
        <f t="shared" si="1"/>
        <v>0</v>
      </c>
      <c r="H7" s="17">
        <v>67</v>
      </c>
      <c r="I7" s="18">
        <v>3</v>
      </c>
      <c r="J7" s="56">
        <v>68</v>
      </c>
      <c r="K7" s="18">
        <v>1</v>
      </c>
      <c r="L7" s="53">
        <v>68.869</v>
      </c>
      <c r="M7" s="115">
        <v>1</v>
      </c>
    </row>
    <row r="8" spans="1:21" x14ac:dyDescent="0.2">
      <c r="A8" s="15">
        <v>115</v>
      </c>
      <c r="B8" s="16" t="s">
        <v>6</v>
      </c>
      <c r="C8" s="17">
        <v>651</v>
      </c>
      <c r="D8" s="17">
        <v>660</v>
      </c>
      <c r="E8" s="18">
        <f t="shared" si="0"/>
        <v>9</v>
      </c>
      <c r="F8" s="17">
        <v>661</v>
      </c>
      <c r="G8" s="18">
        <f t="shared" si="1"/>
        <v>1</v>
      </c>
      <c r="H8" s="17">
        <v>669</v>
      </c>
      <c r="I8" s="18">
        <v>8</v>
      </c>
      <c r="J8" s="56">
        <v>671</v>
      </c>
      <c r="K8" s="18">
        <v>2</v>
      </c>
      <c r="L8" s="53">
        <v>675</v>
      </c>
      <c r="M8" s="115">
        <v>4</v>
      </c>
    </row>
    <row r="9" spans="1:21" s="99" customFormat="1" x14ac:dyDescent="0.2">
      <c r="A9" s="105">
        <v>63</v>
      </c>
      <c r="B9" s="100" t="s">
        <v>7</v>
      </c>
      <c r="C9" s="100">
        <v>68</v>
      </c>
      <c r="D9" s="100">
        <v>89</v>
      </c>
      <c r="E9" s="102">
        <f t="shared" si="0"/>
        <v>21</v>
      </c>
      <c r="F9" s="100">
        <v>91</v>
      </c>
      <c r="G9" s="102">
        <f t="shared" si="1"/>
        <v>2</v>
      </c>
      <c r="H9" s="100">
        <v>100</v>
      </c>
      <c r="I9" s="102">
        <v>9</v>
      </c>
      <c r="J9" s="106">
        <v>105</v>
      </c>
      <c r="K9" s="102">
        <v>5</v>
      </c>
      <c r="L9" s="106">
        <v>118</v>
      </c>
      <c r="M9" s="115">
        <f t="shared" si="2"/>
        <v>13</v>
      </c>
      <c r="P9" s="3"/>
      <c r="Q9" s="3"/>
      <c r="R9" s="3"/>
      <c r="S9" s="3"/>
      <c r="T9" s="3"/>
      <c r="U9" s="3"/>
    </row>
    <row r="10" spans="1:21" x14ac:dyDescent="0.2">
      <c r="A10" s="15">
        <v>51</v>
      </c>
      <c r="B10" s="16" t="s">
        <v>8</v>
      </c>
      <c r="C10" s="17">
        <v>203</v>
      </c>
      <c r="D10" s="17">
        <v>243</v>
      </c>
      <c r="E10" s="18">
        <f t="shared" si="0"/>
        <v>40</v>
      </c>
      <c r="F10" s="17">
        <v>247</v>
      </c>
      <c r="G10" s="18">
        <f t="shared" si="1"/>
        <v>4</v>
      </c>
      <c r="H10" s="17">
        <v>255</v>
      </c>
      <c r="I10" s="18">
        <v>8</v>
      </c>
      <c r="J10" s="56">
        <v>263</v>
      </c>
      <c r="K10" s="18">
        <v>8</v>
      </c>
      <c r="L10" s="53">
        <v>268</v>
      </c>
      <c r="M10" s="115">
        <f t="shared" si="2"/>
        <v>5</v>
      </c>
    </row>
    <row r="11" spans="1:21" x14ac:dyDescent="0.2">
      <c r="A11" s="15">
        <v>92</v>
      </c>
      <c r="B11" s="16" t="s">
        <v>9</v>
      </c>
      <c r="C11" s="19">
        <v>181</v>
      </c>
      <c r="D11" s="19">
        <v>183</v>
      </c>
      <c r="E11" s="18">
        <f t="shared" si="0"/>
        <v>2</v>
      </c>
      <c r="F11" s="19">
        <v>184</v>
      </c>
      <c r="G11" s="18">
        <f t="shared" si="1"/>
        <v>1</v>
      </c>
      <c r="H11" s="17">
        <v>187</v>
      </c>
      <c r="I11" s="18">
        <v>3</v>
      </c>
      <c r="J11" s="56">
        <v>187</v>
      </c>
      <c r="K11" s="18">
        <v>0</v>
      </c>
      <c r="L11" s="53">
        <v>188</v>
      </c>
      <c r="M11" s="115">
        <f t="shared" si="2"/>
        <v>1</v>
      </c>
      <c r="N11" s="128" t="s">
        <v>99</v>
      </c>
      <c r="O11" s="135"/>
      <c r="P11" s="144" t="s">
        <v>97</v>
      </c>
    </row>
    <row r="12" spans="1:21" x14ac:dyDescent="0.2">
      <c r="A12" s="11"/>
      <c r="B12" s="61" t="s">
        <v>81</v>
      </c>
      <c r="C12" s="62"/>
      <c r="D12" s="62"/>
      <c r="E12" s="63">
        <f>SUM(E6:E11)</f>
        <v>107</v>
      </c>
      <c r="F12" s="63"/>
      <c r="G12" s="63">
        <f>SUM(G6:G11)</f>
        <v>8</v>
      </c>
      <c r="H12" s="72"/>
      <c r="I12" s="64">
        <v>44</v>
      </c>
      <c r="J12" s="73"/>
      <c r="K12" s="74">
        <v>23</v>
      </c>
      <c r="L12" s="73"/>
      <c r="M12" s="114">
        <f>SUM(M6:M11)</f>
        <v>37</v>
      </c>
    </row>
    <row r="13" spans="1:21" x14ac:dyDescent="0.2">
      <c r="A13" s="11"/>
      <c r="C13" s="20"/>
      <c r="D13" s="20"/>
      <c r="E13" s="1"/>
      <c r="F13" s="1"/>
      <c r="G13" s="1"/>
      <c r="K13" s="75"/>
      <c r="M13" s="99"/>
    </row>
    <row r="14" spans="1:21" x14ac:dyDescent="0.2">
      <c r="B14" s="11" t="s">
        <v>10</v>
      </c>
      <c r="M14" s="99"/>
    </row>
    <row r="15" spans="1:21" s="99" customFormat="1" x14ac:dyDescent="0.2">
      <c r="A15" s="105">
        <v>46</v>
      </c>
      <c r="B15" s="100" t="s">
        <v>12</v>
      </c>
      <c r="C15" s="100">
        <v>219</v>
      </c>
      <c r="D15" s="100">
        <v>237</v>
      </c>
      <c r="E15" s="102">
        <v>22</v>
      </c>
      <c r="F15" s="100">
        <v>238</v>
      </c>
      <c r="G15" s="102">
        <f>(F15-D15)</f>
        <v>1</v>
      </c>
      <c r="H15" s="106">
        <v>260</v>
      </c>
      <c r="I15" s="100">
        <v>22</v>
      </c>
      <c r="J15" s="103">
        <v>262</v>
      </c>
      <c r="K15" s="104">
        <v>2</v>
      </c>
      <c r="L15" s="106">
        <v>279</v>
      </c>
      <c r="M15" s="115">
        <f>SUM(L15-J15)</f>
        <v>17</v>
      </c>
      <c r="P15" s="3"/>
      <c r="Q15" s="3"/>
      <c r="R15" s="3"/>
      <c r="S15" s="3"/>
      <c r="T15" s="3"/>
      <c r="U15" s="3"/>
    </row>
    <row r="16" spans="1:21" s="99" customFormat="1" x14ac:dyDescent="0.2">
      <c r="A16" s="105">
        <v>70</v>
      </c>
      <c r="B16" s="100" t="s">
        <v>72</v>
      </c>
      <c r="C16" s="100">
        <v>771</v>
      </c>
      <c r="D16" s="100">
        <v>777</v>
      </c>
      <c r="E16" s="102">
        <v>10</v>
      </c>
      <c r="F16" s="100">
        <v>777</v>
      </c>
      <c r="G16" s="102">
        <f>(F16-D16)</f>
        <v>0</v>
      </c>
      <c r="H16" s="106">
        <v>779</v>
      </c>
      <c r="I16" s="100">
        <v>2</v>
      </c>
      <c r="J16" s="103">
        <v>779</v>
      </c>
      <c r="K16" s="104">
        <v>0</v>
      </c>
      <c r="L16" s="106">
        <v>781</v>
      </c>
      <c r="M16" s="115">
        <f t="shared" ref="M16:M78" si="3">SUM(L16-J16)</f>
        <v>2</v>
      </c>
      <c r="P16" s="3"/>
      <c r="Q16" s="3"/>
      <c r="R16" s="3"/>
      <c r="S16" s="3"/>
      <c r="T16" s="3"/>
      <c r="U16" s="3"/>
    </row>
    <row r="17" spans="1:21" s="99" customFormat="1" x14ac:dyDescent="0.2">
      <c r="A17" s="105">
        <v>47</v>
      </c>
      <c r="B17" s="100" t="s">
        <v>21</v>
      </c>
      <c r="C17" s="100">
        <v>33</v>
      </c>
      <c r="D17" s="100">
        <v>10</v>
      </c>
      <c r="E17" s="102">
        <v>14</v>
      </c>
      <c r="F17" s="100">
        <v>11</v>
      </c>
      <c r="G17" s="102">
        <f>(F17-D17)</f>
        <v>1</v>
      </c>
      <c r="H17" s="106">
        <v>39</v>
      </c>
      <c r="I17" s="100">
        <v>6</v>
      </c>
      <c r="J17" s="103">
        <v>39</v>
      </c>
      <c r="K17" s="104">
        <v>0</v>
      </c>
      <c r="L17" s="106">
        <v>39</v>
      </c>
      <c r="M17" s="115">
        <f t="shared" si="3"/>
        <v>0</v>
      </c>
      <c r="O17" s="126" t="s">
        <v>116</v>
      </c>
      <c r="P17" s="126"/>
      <c r="Q17" s="127"/>
      <c r="R17" s="127"/>
      <c r="S17" s="127"/>
      <c r="T17" s="144" t="s">
        <v>97</v>
      </c>
      <c r="U17" s="37"/>
    </row>
    <row r="18" spans="1:21" x14ac:dyDescent="0.2">
      <c r="A18" s="6"/>
      <c r="B18" s="20"/>
      <c r="C18" s="20"/>
      <c r="D18" s="20"/>
      <c r="E18" s="21"/>
      <c r="F18" s="20"/>
      <c r="G18" s="21"/>
      <c r="J18" s="78"/>
      <c r="K18" s="71">
        <v>2</v>
      </c>
      <c r="M18" s="113"/>
    </row>
    <row r="19" spans="1:21" x14ac:dyDescent="0.2">
      <c r="A19" s="15">
        <v>45</v>
      </c>
      <c r="B19" s="16" t="s">
        <v>22</v>
      </c>
      <c r="C19" s="17">
        <v>97</v>
      </c>
      <c r="D19" s="17">
        <v>99</v>
      </c>
      <c r="E19" s="18">
        <f>(D19-C19)</f>
        <v>2</v>
      </c>
      <c r="F19" s="17">
        <v>99</v>
      </c>
      <c r="G19" s="18">
        <f>(F19-D19)</f>
        <v>0</v>
      </c>
      <c r="H19" s="17">
        <v>99</v>
      </c>
      <c r="I19" s="76">
        <v>0</v>
      </c>
      <c r="J19" s="77">
        <v>100</v>
      </c>
      <c r="K19" s="57">
        <v>1</v>
      </c>
      <c r="L19" s="53">
        <v>102</v>
      </c>
      <c r="M19" s="115">
        <f t="shared" si="3"/>
        <v>2</v>
      </c>
      <c r="N19" s="128" t="s">
        <v>97</v>
      </c>
      <c r="O19" s="129" t="s">
        <v>105</v>
      </c>
    </row>
    <row r="20" spans="1:21" x14ac:dyDescent="0.2">
      <c r="A20" s="6"/>
      <c r="B20" s="20"/>
      <c r="C20" s="20"/>
      <c r="D20" s="20"/>
      <c r="E20" s="21"/>
      <c r="F20" s="20"/>
      <c r="G20" s="21"/>
      <c r="J20" s="78"/>
      <c r="K20" s="71">
        <v>1</v>
      </c>
      <c r="M20" s="113"/>
    </row>
    <row r="21" spans="1:21" s="99" customFormat="1" x14ac:dyDescent="0.2">
      <c r="A21" s="105">
        <v>98</v>
      </c>
      <c r="B21" s="100" t="s">
        <v>15</v>
      </c>
      <c r="C21" s="100">
        <v>157</v>
      </c>
      <c r="D21" s="100">
        <v>159</v>
      </c>
      <c r="E21" s="102">
        <v>2</v>
      </c>
      <c r="F21" s="100">
        <v>160</v>
      </c>
      <c r="G21" s="102">
        <f>(F21-D21)</f>
        <v>1</v>
      </c>
      <c r="H21" s="100">
        <v>264</v>
      </c>
      <c r="I21" s="100">
        <v>18</v>
      </c>
      <c r="J21" s="103">
        <v>279</v>
      </c>
      <c r="K21" s="104">
        <v>15</v>
      </c>
      <c r="L21" s="106">
        <v>294</v>
      </c>
      <c r="M21" s="115">
        <f t="shared" si="3"/>
        <v>15</v>
      </c>
      <c r="N21" s="129" t="s">
        <v>97</v>
      </c>
      <c r="O21" s="130" t="s">
        <v>104</v>
      </c>
      <c r="P21" s="3"/>
      <c r="Q21" s="3"/>
      <c r="R21" s="3"/>
      <c r="S21" s="3"/>
      <c r="T21" s="3"/>
      <c r="U21" s="3"/>
    </row>
    <row r="22" spans="1:21" x14ac:dyDescent="0.2">
      <c r="A22" s="15">
        <v>100</v>
      </c>
      <c r="B22" s="16" t="s">
        <v>16</v>
      </c>
      <c r="C22" s="17">
        <v>205</v>
      </c>
      <c r="D22" s="17">
        <v>235</v>
      </c>
      <c r="E22" s="18">
        <f>(D22-C22)</f>
        <v>30</v>
      </c>
      <c r="F22" s="17">
        <v>246</v>
      </c>
      <c r="G22" s="18">
        <f>(F22-D22)</f>
        <v>11</v>
      </c>
      <c r="H22" s="17">
        <v>13</v>
      </c>
      <c r="I22" s="76">
        <v>13</v>
      </c>
      <c r="J22" s="77">
        <v>13.5</v>
      </c>
      <c r="K22" s="57">
        <v>1</v>
      </c>
      <c r="L22" s="53">
        <v>22</v>
      </c>
      <c r="M22" s="115">
        <v>8</v>
      </c>
      <c r="N22" s="128" t="s">
        <v>97</v>
      </c>
      <c r="O22" s="126" t="s">
        <v>103</v>
      </c>
    </row>
    <row r="23" spans="1:21" ht="16.5" customHeight="1" x14ac:dyDescent="0.2">
      <c r="H23" s="69" t="s">
        <v>67</v>
      </c>
      <c r="J23" s="78"/>
      <c r="K23" s="71">
        <v>16</v>
      </c>
      <c r="M23" s="113"/>
    </row>
    <row r="24" spans="1:21" x14ac:dyDescent="0.2">
      <c r="A24" s="15">
        <v>149</v>
      </c>
      <c r="B24" s="16" t="s">
        <v>18</v>
      </c>
      <c r="C24" s="17">
        <v>671</v>
      </c>
      <c r="D24" s="17">
        <v>736</v>
      </c>
      <c r="E24" s="18">
        <f>(D24-C24)</f>
        <v>65</v>
      </c>
      <c r="F24" s="17">
        <v>4</v>
      </c>
      <c r="G24" s="18">
        <v>4</v>
      </c>
      <c r="H24" s="17">
        <v>54</v>
      </c>
      <c r="I24" s="76">
        <v>51</v>
      </c>
      <c r="J24" s="77">
        <v>75.400000000000006</v>
      </c>
      <c r="K24" s="57">
        <v>21</v>
      </c>
      <c r="L24" s="53">
        <v>115</v>
      </c>
      <c r="M24" s="115">
        <v>40</v>
      </c>
    </row>
    <row r="25" spans="1:21" x14ac:dyDescent="0.2">
      <c r="A25" s="15">
        <v>39</v>
      </c>
      <c r="B25" s="16" t="s">
        <v>13</v>
      </c>
      <c r="C25" s="17">
        <v>707</v>
      </c>
      <c r="D25" s="17">
        <v>733</v>
      </c>
      <c r="E25" s="18">
        <f>(D25-C25)</f>
        <v>26</v>
      </c>
      <c r="F25" s="17">
        <v>733</v>
      </c>
      <c r="G25" s="18">
        <f>(F25-D25)</f>
        <v>0</v>
      </c>
      <c r="H25" s="17">
        <v>743</v>
      </c>
      <c r="I25" s="76">
        <v>10</v>
      </c>
      <c r="J25" s="77">
        <v>754</v>
      </c>
      <c r="K25" s="57">
        <v>2</v>
      </c>
      <c r="L25" s="53">
        <v>773</v>
      </c>
      <c r="M25" s="115">
        <f t="shared" si="3"/>
        <v>19</v>
      </c>
    </row>
    <row r="26" spans="1:21" s="99" customFormat="1" x14ac:dyDescent="0.2">
      <c r="A26" s="116">
        <v>41</v>
      </c>
      <c r="B26" s="100" t="s">
        <v>25</v>
      </c>
      <c r="C26" s="100">
        <v>31</v>
      </c>
      <c r="D26" s="100">
        <v>101</v>
      </c>
      <c r="E26" s="102">
        <v>70</v>
      </c>
      <c r="F26" s="100">
        <v>109</v>
      </c>
      <c r="G26" s="102">
        <v>8</v>
      </c>
      <c r="H26" s="100">
        <v>140</v>
      </c>
      <c r="I26" s="100">
        <v>31</v>
      </c>
      <c r="J26" s="103">
        <v>144.69999999999999</v>
      </c>
      <c r="K26" s="104">
        <v>5</v>
      </c>
      <c r="L26" s="132" t="s">
        <v>73</v>
      </c>
      <c r="M26" s="134">
        <v>3</v>
      </c>
      <c r="N26" s="128" t="s">
        <v>97</v>
      </c>
      <c r="O26" s="129" t="s">
        <v>100</v>
      </c>
      <c r="P26" s="133"/>
      <c r="Q26" s="3"/>
      <c r="R26" s="3"/>
      <c r="S26" s="3"/>
      <c r="T26" s="3"/>
      <c r="U26" s="3"/>
    </row>
    <row r="27" spans="1:21" ht="16.5" customHeight="1" x14ac:dyDescent="0.2">
      <c r="H27" s="69" t="s">
        <v>68</v>
      </c>
      <c r="J27" s="78"/>
      <c r="K27" s="71">
        <v>28</v>
      </c>
      <c r="M27" s="113"/>
    </row>
    <row r="28" spans="1:21" x14ac:dyDescent="0.2">
      <c r="A28" s="15"/>
      <c r="B28" s="16" t="s">
        <v>17</v>
      </c>
      <c r="C28" s="17">
        <v>187</v>
      </c>
      <c r="D28" s="17">
        <v>197</v>
      </c>
      <c r="E28" s="18">
        <f>(D28-C28)</f>
        <v>10</v>
      </c>
      <c r="F28" s="17">
        <v>200</v>
      </c>
      <c r="G28" s="18">
        <f>(F28-D28)</f>
        <v>3</v>
      </c>
      <c r="H28" s="17">
        <v>212</v>
      </c>
      <c r="I28" s="76">
        <v>12</v>
      </c>
      <c r="J28" s="77">
        <v>216</v>
      </c>
      <c r="K28" s="57">
        <v>4</v>
      </c>
      <c r="L28" s="53">
        <v>231</v>
      </c>
      <c r="M28" s="115">
        <v>15</v>
      </c>
    </row>
    <row r="29" spans="1:21" x14ac:dyDescent="0.2">
      <c r="A29" s="15">
        <v>49</v>
      </c>
      <c r="B29" s="16" t="s">
        <v>11</v>
      </c>
      <c r="C29" s="17">
        <v>9</v>
      </c>
      <c r="D29" s="17">
        <v>22</v>
      </c>
      <c r="E29" s="18">
        <f>(D29-C29)</f>
        <v>13</v>
      </c>
      <c r="F29" s="17">
        <v>22</v>
      </c>
      <c r="G29" s="18">
        <f>(F29-D29)</f>
        <v>0</v>
      </c>
      <c r="H29" s="17">
        <v>33</v>
      </c>
      <c r="I29" s="76">
        <v>11</v>
      </c>
      <c r="J29" s="77">
        <v>33</v>
      </c>
      <c r="K29" s="57">
        <v>0</v>
      </c>
      <c r="L29" s="53">
        <v>42</v>
      </c>
      <c r="M29" s="115">
        <f t="shared" si="3"/>
        <v>9</v>
      </c>
    </row>
    <row r="30" spans="1:21" x14ac:dyDescent="0.2">
      <c r="A30" s="15">
        <v>48</v>
      </c>
      <c r="B30" s="16" t="s">
        <v>90</v>
      </c>
      <c r="C30" s="17">
        <v>147</v>
      </c>
      <c r="D30" s="17">
        <v>160</v>
      </c>
      <c r="E30" s="18">
        <f>(D30-C30)</f>
        <v>13</v>
      </c>
      <c r="F30" s="17">
        <v>161</v>
      </c>
      <c r="G30" s="18">
        <f>(F30-D30)</f>
        <v>1</v>
      </c>
      <c r="H30" s="17">
        <v>176</v>
      </c>
      <c r="I30" s="76">
        <v>16</v>
      </c>
      <c r="J30" s="77">
        <v>197</v>
      </c>
      <c r="K30" s="57">
        <v>20</v>
      </c>
      <c r="L30" s="53">
        <v>217</v>
      </c>
      <c r="M30" s="115">
        <v>20</v>
      </c>
    </row>
    <row r="31" spans="1:21" s="99" customFormat="1" x14ac:dyDescent="0.2">
      <c r="A31" s="105">
        <v>78</v>
      </c>
      <c r="B31" s="100" t="s">
        <v>19</v>
      </c>
      <c r="C31" s="100">
        <v>1191</v>
      </c>
      <c r="D31" s="100">
        <v>1226</v>
      </c>
      <c r="E31" s="102">
        <f>(D31-C31)</f>
        <v>35</v>
      </c>
      <c r="F31" s="100">
        <v>1251</v>
      </c>
      <c r="G31" s="102">
        <f>(F31-D31)</f>
        <v>25</v>
      </c>
      <c r="H31" s="100">
        <v>1277</v>
      </c>
      <c r="I31" s="100">
        <v>26</v>
      </c>
      <c r="J31" s="103">
        <v>1302</v>
      </c>
      <c r="K31" s="104">
        <v>25</v>
      </c>
      <c r="L31" s="106">
        <v>1322</v>
      </c>
      <c r="M31" s="115">
        <f t="shared" si="3"/>
        <v>20</v>
      </c>
      <c r="P31" s="3"/>
      <c r="Q31" s="3"/>
      <c r="R31" s="3"/>
      <c r="S31" s="3"/>
      <c r="T31" s="3"/>
      <c r="U31" s="3"/>
    </row>
    <row r="32" spans="1:21" s="99" customFormat="1" x14ac:dyDescent="0.2">
      <c r="A32" s="105">
        <v>50</v>
      </c>
      <c r="B32" s="100" t="s">
        <v>23</v>
      </c>
      <c r="C32" s="100">
        <v>6</v>
      </c>
      <c r="D32" s="100">
        <v>10</v>
      </c>
      <c r="E32" s="102"/>
      <c r="F32" s="100">
        <v>10</v>
      </c>
      <c r="G32" s="102">
        <v>10</v>
      </c>
      <c r="H32" s="132" t="s">
        <v>69</v>
      </c>
      <c r="I32" s="100">
        <v>22</v>
      </c>
      <c r="J32" s="110" t="s">
        <v>73</v>
      </c>
      <c r="K32" s="104">
        <v>3</v>
      </c>
      <c r="L32" s="106">
        <v>54</v>
      </c>
      <c r="M32" s="115">
        <v>29</v>
      </c>
      <c r="N32" s="128" t="s">
        <v>97</v>
      </c>
      <c r="O32" s="126" t="s">
        <v>117</v>
      </c>
      <c r="P32" s="3"/>
      <c r="R32" s="3"/>
      <c r="S32" s="3"/>
      <c r="T32" s="3"/>
      <c r="U32" s="3"/>
    </row>
    <row r="33" spans="1:21" x14ac:dyDescent="0.2">
      <c r="J33" s="78"/>
      <c r="K33" s="71">
        <v>52</v>
      </c>
      <c r="M33" s="3"/>
    </row>
    <row r="34" spans="1:21" x14ac:dyDescent="0.2">
      <c r="A34" s="52">
        <v>137</v>
      </c>
      <c r="B34" s="53" t="s">
        <v>14</v>
      </c>
      <c r="C34" s="56">
        <v>895</v>
      </c>
      <c r="D34" s="56">
        <v>932</v>
      </c>
      <c r="E34" s="57">
        <f>(D34-C34)</f>
        <v>37</v>
      </c>
      <c r="F34" s="56">
        <v>944</v>
      </c>
      <c r="G34" s="57">
        <f>(F34-D34)</f>
        <v>12</v>
      </c>
      <c r="H34" s="56">
        <v>960</v>
      </c>
      <c r="I34" s="79">
        <v>16</v>
      </c>
      <c r="J34" s="77" t="s">
        <v>74</v>
      </c>
      <c r="K34" s="57">
        <v>12</v>
      </c>
      <c r="L34" s="53">
        <v>983</v>
      </c>
      <c r="M34" s="115">
        <v>11</v>
      </c>
      <c r="N34" s="128" t="s">
        <v>97</v>
      </c>
      <c r="O34" s="128" t="s">
        <v>106</v>
      </c>
    </row>
    <row r="35" spans="1:21" ht="15.75" customHeight="1" x14ac:dyDescent="0.2">
      <c r="A35" s="59"/>
      <c r="B35" s="37"/>
      <c r="C35" s="3"/>
      <c r="D35" s="3"/>
      <c r="E35" s="55"/>
      <c r="F35" s="3"/>
      <c r="G35" s="55"/>
      <c r="H35" s="3"/>
      <c r="I35" s="3"/>
      <c r="J35" s="69" t="s">
        <v>75</v>
      </c>
      <c r="K35" s="55"/>
      <c r="M35" s="113"/>
    </row>
    <row r="36" spans="1:21" s="99" customFormat="1" x14ac:dyDescent="0.2">
      <c r="A36" s="107">
        <v>44</v>
      </c>
      <c r="B36" s="106" t="s">
        <v>93</v>
      </c>
      <c r="C36" s="106">
        <v>56</v>
      </c>
      <c r="D36" s="106">
        <v>58</v>
      </c>
      <c r="E36" s="104">
        <f>(D36-C36)</f>
        <v>2</v>
      </c>
      <c r="F36" s="106">
        <v>58</v>
      </c>
      <c r="G36" s="104">
        <f>(F36-D36)</f>
        <v>0</v>
      </c>
      <c r="H36" s="106">
        <v>59</v>
      </c>
      <c r="I36" s="106">
        <v>1</v>
      </c>
      <c r="J36" s="103">
        <v>59.22</v>
      </c>
      <c r="K36" s="104">
        <v>1</v>
      </c>
      <c r="L36" s="106">
        <v>2</v>
      </c>
      <c r="M36" s="115">
        <v>1</v>
      </c>
      <c r="N36" s="128" t="s">
        <v>97</v>
      </c>
      <c r="O36" s="129" t="s">
        <v>107</v>
      </c>
      <c r="P36" s="3"/>
      <c r="Q36" s="3"/>
      <c r="R36" s="3"/>
      <c r="S36" s="3"/>
      <c r="T36" s="3"/>
      <c r="U36" s="3"/>
    </row>
    <row r="37" spans="1:21" x14ac:dyDescent="0.2">
      <c r="A37" s="1"/>
      <c r="B37" s="1"/>
      <c r="C37" s="1"/>
      <c r="D37" s="1"/>
      <c r="E37" s="1"/>
      <c r="F37" s="1"/>
      <c r="G37" s="1"/>
      <c r="K37" s="75"/>
      <c r="M37" s="113"/>
    </row>
    <row r="38" spans="1:21" x14ac:dyDescent="0.2">
      <c r="A38" s="24">
        <v>64</v>
      </c>
      <c r="B38" s="25" t="s">
        <v>20</v>
      </c>
      <c r="C38" s="26">
        <v>87</v>
      </c>
      <c r="D38" s="26">
        <v>95</v>
      </c>
      <c r="E38" s="27">
        <f>(D38-C38)</f>
        <v>8</v>
      </c>
      <c r="F38" s="26">
        <v>95</v>
      </c>
      <c r="G38" s="27">
        <f>(F38-D38)</f>
        <v>0</v>
      </c>
      <c r="H38" s="17">
        <v>97</v>
      </c>
      <c r="I38" s="76">
        <v>2</v>
      </c>
      <c r="J38" s="77">
        <v>98</v>
      </c>
      <c r="K38" s="57">
        <v>1</v>
      </c>
      <c r="L38" s="53">
        <v>100</v>
      </c>
      <c r="M38" s="115">
        <f t="shared" si="3"/>
        <v>2</v>
      </c>
      <c r="O38" s="126" t="s">
        <v>98</v>
      </c>
      <c r="P38" s="126"/>
      <c r="Q38" s="127"/>
    </row>
    <row r="39" spans="1:21" x14ac:dyDescent="0.2">
      <c r="A39" s="58"/>
      <c r="B39" s="65" t="s">
        <v>82</v>
      </c>
      <c r="C39" s="65"/>
      <c r="D39" s="65"/>
      <c r="E39" s="63">
        <f>SUM(E15:E38)</f>
        <v>359</v>
      </c>
      <c r="F39" s="63"/>
      <c r="G39" s="63">
        <f>SUM(G15:G38)</f>
        <v>77</v>
      </c>
      <c r="H39" s="80"/>
      <c r="I39" s="80">
        <f>SUM(I15:I38)</f>
        <v>259</v>
      </c>
      <c r="J39" s="80"/>
      <c r="K39" s="80">
        <f>(K18+K20+K23+K27+K33++K34+K38+K36)</f>
        <v>113</v>
      </c>
      <c r="L39" s="73"/>
      <c r="M39" s="114">
        <f>SUM(M15:M17,M19,M21:M22,M24:M26,M28:M31,M32,M34,M36,M38)</f>
        <v>213</v>
      </c>
    </row>
    <row r="40" spans="1:21" x14ac:dyDescent="0.2">
      <c r="A40" s="50"/>
      <c r="B40" s="50"/>
      <c r="C40" s="50"/>
      <c r="D40" s="50"/>
      <c r="E40" s="50"/>
      <c r="F40" s="50"/>
      <c r="G40" s="50"/>
      <c r="H40" s="37"/>
      <c r="J40" s="78"/>
      <c r="M40" s="99"/>
      <c r="P40" s="39"/>
      <c r="Q40" s="39"/>
    </row>
    <row r="41" spans="1:21" x14ac:dyDescent="0.2">
      <c r="A41" s="11"/>
      <c r="B41" s="11" t="s">
        <v>26</v>
      </c>
      <c r="C41" s="28"/>
      <c r="D41" s="28"/>
      <c r="E41" s="29"/>
      <c r="F41" s="30"/>
      <c r="G41" s="29"/>
      <c r="J41" s="78"/>
      <c r="M41" s="99"/>
    </row>
    <row r="42" spans="1:21" s="99" customFormat="1" x14ac:dyDescent="0.2">
      <c r="A42" s="105">
        <v>52</v>
      </c>
      <c r="B42" s="100" t="s">
        <v>28</v>
      </c>
      <c r="C42" s="100">
        <v>21</v>
      </c>
      <c r="D42" s="100">
        <v>21</v>
      </c>
      <c r="E42" s="102">
        <f>(D42-C42)</f>
        <v>0</v>
      </c>
      <c r="F42" s="100">
        <v>21</v>
      </c>
      <c r="G42" s="102">
        <f>(F42-D42)</f>
        <v>0</v>
      </c>
      <c r="H42" s="100">
        <v>0</v>
      </c>
      <c r="I42" s="102">
        <v>0</v>
      </c>
      <c r="J42" s="103" t="s">
        <v>76</v>
      </c>
      <c r="K42" s="104">
        <v>0</v>
      </c>
      <c r="L42" s="106" t="s">
        <v>96</v>
      </c>
      <c r="M42" s="115">
        <v>0</v>
      </c>
      <c r="N42" s="129" t="s">
        <v>97</v>
      </c>
      <c r="P42" s="3"/>
      <c r="Q42" s="3"/>
      <c r="R42" s="3"/>
      <c r="S42" s="3"/>
      <c r="T42" s="3"/>
      <c r="U42" s="3"/>
    </row>
    <row r="43" spans="1:21" x14ac:dyDescent="0.2">
      <c r="A43" s="15">
        <v>103</v>
      </c>
      <c r="B43" s="16" t="s">
        <v>27</v>
      </c>
      <c r="C43" s="17">
        <v>170</v>
      </c>
      <c r="D43" s="17">
        <v>182</v>
      </c>
      <c r="E43" s="18">
        <f>(D43-C43)</f>
        <v>12</v>
      </c>
      <c r="F43" s="17">
        <v>182</v>
      </c>
      <c r="G43" s="18">
        <f>(F43-D43)</f>
        <v>0</v>
      </c>
      <c r="H43" s="17">
        <v>187</v>
      </c>
      <c r="I43" s="18">
        <v>5</v>
      </c>
      <c r="J43" s="77">
        <v>188</v>
      </c>
      <c r="K43" s="57">
        <v>1</v>
      </c>
      <c r="L43" s="53">
        <v>192</v>
      </c>
      <c r="M43" s="115">
        <f t="shared" si="3"/>
        <v>4</v>
      </c>
      <c r="N43" s="129" t="s">
        <v>97</v>
      </c>
      <c r="O43" s="126" t="s">
        <v>110</v>
      </c>
      <c r="P43" s="136" t="s">
        <v>111</v>
      </c>
      <c r="Q43" s="136"/>
      <c r="R43" s="136"/>
      <c r="S43" s="136"/>
      <c r="T43" s="136"/>
      <c r="U43" s="136"/>
    </row>
    <row r="44" spans="1:21" s="99" customFormat="1" x14ac:dyDescent="0.2">
      <c r="A44" s="105">
        <v>53</v>
      </c>
      <c r="B44" s="100" t="s">
        <v>29</v>
      </c>
      <c r="C44" s="100">
        <v>2</v>
      </c>
      <c r="D44" s="111">
        <v>3</v>
      </c>
      <c r="E44" s="102">
        <v>39</v>
      </c>
      <c r="F44" s="111">
        <v>3</v>
      </c>
      <c r="G44" s="102">
        <f>(F44-D44)</f>
        <v>0</v>
      </c>
      <c r="H44" s="112" t="s">
        <v>70</v>
      </c>
      <c r="I44" s="102">
        <v>411</v>
      </c>
      <c r="J44" s="110" t="s">
        <v>77</v>
      </c>
      <c r="K44" s="104">
        <v>1</v>
      </c>
      <c r="L44" s="106">
        <v>414</v>
      </c>
      <c r="M44" s="115">
        <v>1</v>
      </c>
      <c r="N44" s="129" t="s">
        <v>97</v>
      </c>
      <c r="P44" s="3"/>
      <c r="Q44" s="3"/>
      <c r="R44" s="3"/>
      <c r="S44" s="3"/>
      <c r="T44" s="3"/>
      <c r="U44" s="3"/>
    </row>
    <row r="45" spans="1:21" s="99" customFormat="1" x14ac:dyDescent="0.2">
      <c r="A45" s="105">
        <v>66</v>
      </c>
      <c r="B45" s="100" t="s">
        <v>30</v>
      </c>
      <c r="C45" s="100">
        <v>235</v>
      </c>
      <c r="D45" s="100">
        <v>246</v>
      </c>
      <c r="E45" s="102">
        <f>(D45-C45)</f>
        <v>11</v>
      </c>
      <c r="F45" s="100">
        <v>247</v>
      </c>
      <c r="G45" s="102">
        <f>(F45-D45)</f>
        <v>1</v>
      </c>
      <c r="H45" s="100">
        <v>262</v>
      </c>
      <c r="I45" s="102">
        <v>15</v>
      </c>
      <c r="J45" s="103">
        <v>263</v>
      </c>
      <c r="K45" s="104">
        <v>1</v>
      </c>
      <c r="L45" s="106">
        <v>279</v>
      </c>
      <c r="M45" s="115">
        <v>16</v>
      </c>
      <c r="N45" s="129"/>
      <c r="O45" s="130" t="s">
        <v>108</v>
      </c>
      <c r="P45" s="3"/>
      <c r="Q45" s="3"/>
      <c r="R45" s="3"/>
      <c r="S45" s="3"/>
      <c r="T45" s="3"/>
      <c r="U45" s="3"/>
    </row>
    <row r="46" spans="1:21" s="99" customFormat="1" x14ac:dyDescent="0.2">
      <c r="A46" s="105">
        <v>67</v>
      </c>
      <c r="B46" s="122" t="s">
        <v>31</v>
      </c>
      <c r="C46" s="122">
        <v>142</v>
      </c>
      <c r="D46" s="122">
        <v>159</v>
      </c>
      <c r="E46" s="123">
        <f>(D46-C46)</f>
        <v>17</v>
      </c>
      <c r="F46" s="122">
        <v>159</v>
      </c>
      <c r="G46" s="123">
        <f>(F46-D46)</f>
        <v>0</v>
      </c>
      <c r="H46" s="122">
        <v>172</v>
      </c>
      <c r="I46" s="123">
        <v>13</v>
      </c>
      <c r="J46" s="124">
        <v>179</v>
      </c>
      <c r="K46" s="125">
        <v>7</v>
      </c>
      <c r="L46" s="106">
        <v>203</v>
      </c>
      <c r="M46" s="115">
        <f t="shared" si="3"/>
        <v>24</v>
      </c>
      <c r="N46" s="129" t="s">
        <v>97</v>
      </c>
      <c r="O46" s="130" t="s">
        <v>109</v>
      </c>
      <c r="Q46" s="3"/>
      <c r="R46" s="3"/>
      <c r="S46" s="3"/>
      <c r="T46" s="3"/>
      <c r="U46" s="3"/>
    </row>
    <row r="47" spans="1:21" x14ac:dyDescent="0.2">
      <c r="A47" s="11"/>
      <c r="B47" s="65" t="s">
        <v>83</v>
      </c>
      <c r="C47" s="62"/>
      <c r="D47" s="62"/>
      <c r="E47" s="63">
        <f>SUM(E42:E46)</f>
        <v>79</v>
      </c>
      <c r="F47" s="63"/>
      <c r="G47" s="63">
        <f t="shared" ref="G47" si="4">SUM(G42:G46)</f>
        <v>1</v>
      </c>
      <c r="H47" s="83"/>
      <c r="I47" s="63">
        <f>SUM(I42:I46)</f>
        <v>444</v>
      </c>
      <c r="J47" s="84"/>
      <c r="K47" s="80">
        <f>SUM(K42:K46)</f>
        <v>10</v>
      </c>
      <c r="L47" s="73"/>
      <c r="M47" s="114">
        <f>SUM(M42:M46)</f>
        <v>45</v>
      </c>
    </row>
    <row r="48" spans="1:21" x14ac:dyDescent="0.2">
      <c r="M48" s="99"/>
    </row>
    <row r="49" spans="1:21" x14ac:dyDescent="0.2">
      <c r="A49" s="1"/>
      <c r="B49" s="1"/>
      <c r="C49" s="1"/>
      <c r="D49" s="1"/>
      <c r="E49" s="1"/>
      <c r="F49" s="1"/>
      <c r="G49" s="1"/>
      <c r="K49" s="1"/>
      <c r="M49" s="99"/>
    </row>
    <row r="50" spans="1:21" x14ac:dyDescent="0.2">
      <c r="A50" s="1"/>
      <c r="B50" s="1"/>
      <c r="C50" s="1"/>
      <c r="D50" s="1"/>
      <c r="E50" s="1"/>
      <c r="F50" s="1"/>
      <c r="G50" s="1"/>
      <c r="K50" s="1"/>
      <c r="M50" s="99"/>
    </row>
    <row r="51" spans="1:21" x14ac:dyDescent="0.2">
      <c r="A51" s="1"/>
      <c r="B51" s="1"/>
      <c r="C51" s="1"/>
      <c r="D51" s="1"/>
      <c r="E51" s="1"/>
      <c r="F51" s="1"/>
      <c r="G51" s="1"/>
      <c r="K51" s="1"/>
      <c r="M51" s="99"/>
    </row>
    <row r="52" spans="1:21" x14ac:dyDescent="0.2">
      <c r="A52" s="1"/>
      <c r="B52" s="1"/>
      <c r="C52" s="1"/>
      <c r="D52" s="1"/>
      <c r="E52" s="1"/>
      <c r="F52" s="1"/>
      <c r="G52" s="1"/>
      <c r="K52" s="1"/>
      <c r="M52" s="99"/>
    </row>
    <row r="53" spans="1:21" x14ac:dyDescent="0.2">
      <c r="A53" s="1"/>
      <c r="B53" s="1"/>
      <c r="C53" s="1"/>
      <c r="D53" s="1"/>
      <c r="E53" s="1"/>
      <c r="F53" s="1"/>
      <c r="G53" s="1"/>
      <c r="K53" s="1"/>
      <c r="M53" s="99"/>
      <c r="U53" s="2"/>
    </row>
    <row r="54" spans="1:21" x14ac:dyDescent="0.2">
      <c r="A54" s="1"/>
      <c r="B54" s="1"/>
      <c r="C54" s="1"/>
      <c r="D54" s="1"/>
      <c r="E54" s="1"/>
      <c r="F54" s="1"/>
      <c r="G54" s="1"/>
      <c r="K54" s="1"/>
      <c r="M54" s="99"/>
      <c r="Q54" s="3"/>
      <c r="R54" s="3"/>
      <c r="S54" s="2"/>
      <c r="T54" s="3"/>
    </row>
    <row r="55" spans="1:21" x14ac:dyDescent="0.2">
      <c r="B55" s="5"/>
      <c r="C55" s="5"/>
      <c r="D55" s="5"/>
      <c r="E55" s="6" t="s">
        <v>79</v>
      </c>
      <c r="G55" s="6" t="s">
        <v>80</v>
      </c>
      <c r="I55" s="6" t="s">
        <v>80</v>
      </c>
      <c r="K55" s="21" t="s">
        <v>80</v>
      </c>
      <c r="M55" s="6" t="s">
        <v>80</v>
      </c>
    </row>
    <row r="56" spans="1:21" ht="48.75" customHeight="1" x14ac:dyDescent="0.2">
      <c r="A56" s="7" t="s">
        <v>0</v>
      </c>
      <c r="B56" s="8" t="s">
        <v>1</v>
      </c>
      <c r="C56" s="9" t="s">
        <v>2</v>
      </c>
      <c r="D56" s="9" t="s">
        <v>46</v>
      </c>
      <c r="E56" s="92" t="s">
        <v>91</v>
      </c>
      <c r="F56" s="60" t="s">
        <v>51</v>
      </c>
      <c r="G56" s="92" t="s">
        <v>89</v>
      </c>
      <c r="H56" s="60" t="s">
        <v>84</v>
      </c>
      <c r="I56" s="92" t="s">
        <v>65</v>
      </c>
      <c r="J56" s="60" t="s">
        <v>85</v>
      </c>
      <c r="K56" s="92" t="s">
        <v>71</v>
      </c>
      <c r="L56" s="97" t="s">
        <v>92</v>
      </c>
      <c r="M56" s="92" t="s">
        <v>95</v>
      </c>
    </row>
    <row r="57" spans="1:21" x14ac:dyDescent="0.2">
      <c r="A57" s="1"/>
      <c r="B57" s="1"/>
      <c r="C57" s="1"/>
      <c r="D57" s="1"/>
      <c r="E57" s="1"/>
      <c r="F57" s="1"/>
      <c r="G57" s="1"/>
      <c r="K57" s="1"/>
      <c r="M57" s="99"/>
    </row>
    <row r="58" spans="1:21" x14ac:dyDescent="0.2">
      <c r="A58" s="11"/>
      <c r="B58" s="11" t="s">
        <v>32</v>
      </c>
      <c r="C58" s="28"/>
      <c r="D58" s="28"/>
      <c r="E58" s="29"/>
      <c r="F58" s="30"/>
      <c r="G58" s="29"/>
      <c r="J58" s="78"/>
      <c r="M58" s="99"/>
    </row>
    <row r="59" spans="1:21" x14ac:dyDescent="0.2">
      <c r="A59" s="15">
        <v>93</v>
      </c>
      <c r="B59" s="16" t="s">
        <v>36</v>
      </c>
      <c r="C59" s="17">
        <v>780</v>
      </c>
      <c r="D59" s="17">
        <v>794</v>
      </c>
      <c r="E59" s="18">
        <f t="shared" ref="E59:E64" si="5">(D59-C59)</f>
        <v>14</v>
      </c>
      <c r="F59" s="17">
        <v>817</v>
      </c>
      <c r="G59" s="18">
        <f>(F59-D59)</f>
        <v>23</v>
      </c>
      <c r="H59" s="17">
        <v>843</v>
      </c>
      <c r="I59" s="18">
        <v>26</v>
      </c>
      <c r="J59" s="77">
        <v>847</v>
      </c>
      <c r="K59" s="57">
        <v>4</v>
      </c>
      <c r="L59" s="53">
        <v>871</v>
      </c>
      <c r="M59" s="115">
        <f t="shared" si="3"/>
        <v>24</v>
      </c>
    </row>
    <row r="60" spans="1:21" x14ac:dyDescent="0.2">
      <c r="A60" s="15">
        <v>73</v>
      </c>
      <c r="B60" s="100" t="s">
        <v>37</v>
      </c>
      <c r="C60" s="17">
        <v>76</v>
      </c>
      <c r="D60" s="17">
        <v>77</v>
      </c>
      <c r="E60" s="18">
        <f t="shared" si="5"/>
        <v>1</v>
      </c>
      <c r="F60" s="17">
        <v>2</v>
      </c>
      <c r="G60" s="18">
        <v>2</v>
      </c>
      <c r="H60" s="17">
        <v>2</v>
      </c>
      <c r="I60" s="18">
        <v>0</v>
      </c>
      <c r="J60" s="77">
        <v>2</v>
      </c>
      <c r="K60" s="57">
        <v>0</v>
      </c>
      <c r="L60" s="106">
        <v>8</v>
      </c>
      <c r="M60" s="115">
        <f t="shared" si="3"/>
        <v>6</v>
      </c>
    </row>
    <row r="61" spans="1:21" x14ac:dyDescent="0.2">
      <c r="A61" s="15">
        <v>112</v>
      </c>
      <c r="B61" s="100" t="s">
        <v>38</v>
      </c>
      <c r="C61" s="17">
        <v>268</v>
      </c>
      <c r="D61" s="17">
        <v>288</v>
      </c>
      <c r="E61" s="18">
        <f t="shared" si="5"/>
        <v>20</v>
      </c>
      <c r="F61" s="17">
        <v>11</v>
      </c>
      <c r="G61" s="18">
        <v>11</v>
      </c>
      <c r="H61" s="17">
        <v>23</v>
      </c>
      <c r="I61" s="18">
        <v>12</v>
      </c>
      <c r="J61" s="77">
        <v>25</v>
      </c>
      <c r="K61" s="57">
        <v>2</v>
      </c>
      <c r="L61" s="106">
        <v>31</v>
      </c>
      <c r="M61" s="115">
        <f t="shared" si="3"/>
        <v>6</v>
      </c>
      <c r="O61" s="126" t="s">
        <v>114</v>
      </c>
      <c r="P61" s="127"/>
      <c r="Q61" s="127"/>
    </row>
    <row r="62" spans="1:21" s="99" customFormat="1" x14ac:dyDescent="0.2">
      <c r="A62" s="105">
        <v>77</v>
      </c>
      <c r="B62" s="100" t="s">
        <v>50</v>
      </c>
      <c r="C62" s="100">
        <v>1385</v>
      </c>
      <c r="D62" s="100">
        <v>1457</v>
      </c>
      <c r="E62" s="102">
        <f t="shared" si="5"/>
        <v>72</v>
      </c>
      <c r="F62" s="100">
        <v>1465</v>
      </c>
      <c r="G62" s="102">
        <f>(F62-D62)</f>
        <v>8</v>
      </c>
      <c r="H62" s="100">
        <v>1516</v>
      </c>
      <c r="I62" s="102">
        <v>51</v>
      </c>
      <c r="J62" s="103">
        <v>1544</v>
      </c>
      <c r="K62" s="104">
        <v>28</v>
      </c>
      <c r="L62" s="106">
        <v>1570</v>
      </c>
      <c r="M62" s="115">
        <f t="shared" si="3"/>
        <v>26</v>
      </c>
      <c r="P62" s="3"/>
      <c r="Q62" s="3"/>
      <c r="R62" s="3"/>
      <c r="S62" s="3"/>
      <c r="T62" s="3"/>
      <c r="U62" s="3"/>
    </row>
    <row r="63" spans="1:21" s="99" customFormat="1" x14ac:dyDescent="0.2">
      <c r="A63" s="105">
        <v>94</v>
      </c>
      <c r="B63" s="100" t="s">
        <v>43</v>
      </c>
      <c r="C63" s="100">
        <v>558</v>
      </c>
      <c r="D63" s="100">
        <v>574</v>
      </c>
      <c r="E63" s="102">
        <f t="shared" si="5"/>
        <v>16</v>
      </c>
      <c r="F63" s="100">
        <v>575</v>
      </c>
      <c r="G63" s="102">
        <f>(F63-D63)</f>
        <v>1</v>
      </c>
      <c r="H63" s="100">
        <v>591</v>
      </c>
      <c r="I63" s="102">
        <v>16</v>
      </c>
      <c r="J63" s="110" t="s">
        <v>73</v>
      </c>
      <c r="K63" s="104">
        <v>0</v>
      </c>
      <c r="L63" s="106">
        <v>600</v>
      </c>
      <c r="M63" s="115">
        <v>9</v>
      </c>
      <c r="P63" s="3"/>
      <c r="Q63" s="3"/>
      <c r="R63" s="3"/>
      <c r="S63" s="3"/>
      <c r="T63" s="3"/>
      <c r="U63" s="3"/>
    </row>
    <row r="64" spans="1:21" x14ac:dyDescent="0.2">
      <c r="A64" s="15">
        <v>62</v>
      </c>
      <c r="B64" s="100" t="s">
        <v>45</v>
      </c>
      <c r="C64" s="17">
        <v>1</v>
      </c>
      <c r="D64" s="17">
        <v>4</v>
      </c>
      <c r="E64" s="18">
        <f t="shared" si="5"/>
        <v>3</v>
      </c>
      <c r="F64" s="17">
        <v>4</v>
      </c>
      <c r="G64" s="18">
        <f>(F64-D64)</f>
        <v>0</v>
      </c>
      <c r="H64" s="17">
        <v>3</v>
      </c>
      <c r="I64" s="18">
        <v>1</v>
      </c>
      <c r="J64" s="77">
        <v>4</v>
      </c>
      <c r="K64" s="57">
        <v>1</v>
      </c>
      <c r="L64" s="106">
        <v>5</v>
      </c>
      <c r="M64" s="115">
        <v>1</v>
      </c>
      <c r="O64" s="126" t="s">
        <v>101</v>
      </c>
      <c r="P64" s="127"/>
      <c r="Q64" s="127"/>
    </row>
    <row r="65" spans="1:21" x14ac:dyDescent="0.2">
      <c r="J65" s="78"/>
      <c r="K65" s="71">
        <f>SUM(K59:K64)</f>
        <v>35</v>
      </c>
      <c r="M65" s="99"/>
    </row>
    <row r="66" spans="1:21" s="99" customFormat="1" x14ac:dyDescent="0.2">
      <c r="A66" s="105">
        <v>56</v>
      </c>
      <c r="B66" s="100" t="s">
        <v>53</v>
      </c>
      <c r="C66" s="100">
        <v>0</v>
      </c>
      <c r="D66" s="100">
        <v>0</v>
      </c>
      <c r="E66" s="102">
        <f>(D66-C66)</f>
        <v>0</v>
      </c>
      <c r="F66" s="100">
        <v>0</v>
      </c>
      <c r="G66" s="102">
        <v>0</v>
      </c>
      <c r="H66" s="100">
        <v>0</v>
      </c>
      <c r="I66" s="102">
        <v>0</v>
      </c>
      <c r="J66" s="103">
        <v>0</v>
      </c>
      <c r="K66" s="104">
        <v>0</v>
      </c>
      <c r="L66" s="106" t="s">
        <v>94</v>
      </c>
      <c r="M66" s="115">
        <v>0</v>
      </c>
      <c r="P66" s="3"/>
      <c r="Q66" s="3"/>
      <c r="R66" s="3"/>
      <c r="S66" s="3"/>
      <c r="T66" s="3"/>
      <c r="U66" s="3"/>
    </row>
    <row r="67" spans="1:21" s="99" customFormat="1" x14ac:dyDescent="0.2">
      <c r="A67" s="105">
        <v>58</v>
      </c>
      <c r="B67" s="100" t="s">
        <v>48</v>
      </c>
      <c r="C67" s="100">
        <v>33</v>
      </c>
      <c r="D67" s="100">
        <v>34</v>
      </c>
      <c r="E67" s="102">
        <f>(D67-C67)</f>
        <v>1</v>
      </c>
      <c r="F67" s="100">
        <v>0</v>
      </c>
      <c r="G67" s="102">
        <v>1</v>
      </c>
      <c r="H67" s="100">
        <v>33</v>
      </c>
      <c r="I67" s="102">
        <v>0</v>
      </c>
      <c r="J67" s="103">
        <v>33</v>
      </c>
      <c r="K67" s="104">
        <v>0</v>
      </c>
      <c r="L67" s="106" t="s">
        <v>94</v>
      </c>
      <c r="M67" s="115">
        <v>0</v>
      </c>
      <c r="P67" s="3"/>
      <c r="Q67" s="3"/>
      <c r="R67" s="3"/>
      <c r="S67" s="3"/>
      <c r="T67" s="3"/>
      <c r="U67" s="3"/>
    </row>
    <row r="68" spans="1:21" x14ac:dyDescent="0.2">
      <c r="A68" s="15">
        <v>61</v>
      </c>
      <c r="B68" s="16" t="s">
        <v>52</v>
      </c>
      <c r="C68" s="17">
        <v>230</v>
      </c>
      <c r="D68" s="17">
        <v>234</v>
      </c>
      <c r="E68" s="18">
        <f>(D68-C68)</f>
        <v>4</v>
      </c>
      <c r="F68" s="17">
        <v>4</v>
      </c>
      <c r="G68" s="18">
        <v>4</v>
      </c>
      <c r="H68" s="17">
        <v>238</v>
      </c>
      <c r="I68" s="18">
        <v>4</v>
      </c>
      <c r="J68" s="77">
        <v>239</v>
      </c>
      <c r="K68" s="57">
        <v>1</v>
      </c>
      <c r="L68" s="53">
        <v>243</v>
      </c>
      <c r="M68" s="115">
        <v>4</v>
      </c>
      <c r="N68" s="145" t="s">
        <v>97</v>
      </c>
      <c r="O68" s="128" t="s">
        <v>112</v>
      </c>
    </row>
    <row r="69" spans="1:21" x14ac:dyDescent="0.2">
      <c r="I69" s="21"/>
      <c r="J69" s="78"/>
      <c r="K69" s="71">
        <f>SUM(K66:K68)</f>
        <v>1</v>
      </c>
      <c r="M69" s="99"/>
    </row>
    <row r="70" spans="1:21" x14ac:dyDescent="0.2">
      <c r="A70" s="24">
        <v>57</v>
      </c>
      <c r="B70" s="25" t="s">
        <v>33</v>
      </c>
      <c r="C70" s="26">
        <v>358</v>
      </c>
      <c r="D70" s="26">
        <v>363</v>
      </c>
      <c r="E70" s="27">
        <f t="shared" ref="E70:E75" si="6">(D70-C70)</f>
        <v>5</v>
      </c>
      <c r="F70" s="26">
        <v>363</v>
      </c>
      <c r="G70" s="27">
        <f>(F70-D70)</f>
        <v>0</v>
      </c>
      <c r="H70" s="26">
        <v>368</v>
      </c>
      <c r="I70" s="18">
        <v>5</v>
      </c>
      <c r="J70" s="77">
        <v>368</v>
      </c>
      <c r="K70" s="117">
        <v>0</v>
      </c>
      <c r="L70" s="53">
        <v>375</v>
      </c>
      <c r="M70" s="115">
        <f t="shared" si="3"/>
        <v>7</v>
      </c>
    </row>
    <row r="71" spans="1:21" x14ac:dyDescent="0.2">
      <c r="A71" s="24">
        <v>60</v>
      </c>
      <c r="B71" s="98" t="s">
        <v>34</v>
      </c>
      <c r="C71" s="26">
        <v>2</v>
      </c>
      <c r="D71" s="26">
        <v>4</v>
      </c>
      <c r="E71" s="27">
        <f t="shared" si="6"/>
        <v>2</v>
      </c>
      <c r="F71" s="26">
        <v>4</v>
      </c>
      <c r="G71" s="27">
        <f>(F71-D71)</f>
        <v>0</v>
      </c>
      <c r="H71" s="26">
        <v>5</v>
      </c>
      <c r="I71" s="18">
        <v>1</v>
      </c>
      <c r="J71" s="77">
        <v>5</v>
      </c>
      <c r="K71" s="117">
        <v>0</v>
      </c>
      <c r="L71" s="121">
        <v>0</v>
      </c>
      <c r="M71" s="115">
        <v>0</v>
      </c>
    </row>
    <row r="72" spans="1:21" x14ac:dyDescent="0.2">
      <c r="A72" s="24">
        <v>105</v>
      </c>
      <c r="B72" s="25" t="s">
        <v>47</v>
      </c>
      <c r="C72" s="26">
        <v>211</v>
      </c>
      <c r="D72" s="26">
        <v>211</v>
      </c>
      <c r="E72" s="27">
        <f t="shared" si="6"/>
        <v>0</v>
      </c>
      <c r="F72" s="26">
        <v>211</v>
      </c>
      <c r="G72" s="27">
        <f>(F72-D72)</f>
        <v>0</v>
      </c>
      <c r="H72" s="26">
        <v>216</v>
      </c>
      <c r="I72" s="18">
        <v>5</v>
      </c>
      <c r="J72" s="77">
        <v>217</v>
      </c>
      <c r="K72" s="117">
        <v>1</v>
      </c>
      <c r="L72" s="53">
        <v>218</v>
      </c>
      <c r="M72" s="115">
        <f t="shared" si="3"/>
        <v>1</v>
      </c>
    </row>
    <row r="73" spans="1:21" x14ac:dyDescent="0.2">
      <c r="A73" s="24">
        <v>59</v>
      </c>
      <c r="B73" s="25" t="s">
        <v>35</v>
      </c>
      <c r="C73" s="26">
        <v>186</v>
      </c>
      <c r="D73" s="26">
        <v>188</v>
      </c>
      <c r="E73" s="27">
        <f t="shared" si="6"/>
        <v>2</v>
      </c>
      <c r="F73" s="26">
        <v>188</v>
      </c>
      <c r="G73" s="27">
        <f>(F73-D73)</f>
        <v>0</v>
      </c>
      <c r="H73" s="26">
        <v>189</v>
      </c>
      <c r="I73" s="18">
        <v>1</v>
      </c>
      <c r="J73" s="77">
        <v>189</v>
      </c>
      <c r="K73" s="117">
        <v>0</v>
      </c>
      <c r="L73" s="53">
        <v>190</v>
      </c>
      <c r="M73" s="115">
        <f t="shared" si="3"/>
        <v>1</v>
      </c>
    </row>
    <row r="74" spans="1:21" s="99" customFormat="1" ht="12" customHeight="1" x14ac:dyDescent="0.2">
      <c r="A74" s="32">
        <v>68</v>
      </c>
      <c r="B74" s="33" t="s">
        <v>49</v>
      </c>
      <c r="C74" s="33">
        <v>158</v>
      </c>
      <c r="D74" s="33">
        <v>159</v>
      </c>
      <c r="E74" s="101">
        <f t="shared" si="6"/>
        <v>1</v>
      </c>
      <c r="F74" s="33">
        <v>159</v>
      </c>
      <c r="G74" s="101">
        <v>1</v>
      </c>
      <c r="H74" s="33">
        <v>194</v>
      </c>
      <c r="I74" s="102">
        <v>36</v>
      </c>
      <c r="J74" s="103">
        <v>207</v>
      </c>
      <c r="K74" s="118">
        <v>12</v>
      </c>
      <c r="L74" s="106">
        <v>227</v>
      </c>
      <c r="M74" s="115">
        <f t="shared" si="3"/>
        <v>20</v>
      </c>
      <c r="P74" s="3"/>
      <c r="Q74" s="3"/>
      <c r="R74" s="3"/>
      <c r="S74" s="3"/>
      <c r="T74" s="3"/>
      <c r="U74" s="3"/>
    </row>
    <row r="75" spans="1:21" x14ac:dyDescent="0.2">
      <c r="A75" s="24">
        <v>38</v>
      </c>
      <c r="B75" s="33" t="s">
        <v>42</v>
      </c>
      <c r="C75" s="26">
        <v>70</v>
      </c>
      <c r="D75" s="26">
        <v>82</v>
      </c>
      <c r="E75" s="27">
        <f t="shared" si="6"/>
        <v>12</v>
      </c>
      <c r="F75" s="26">
        <v>84</v>
      </c>
      <c r="G75" s="27">
        <f>(F75-D75)</f>
        <v>2</v>
      </c>
      <c r="H75" s="26">
        <v>100</v>
      </c>
      <c r="I75" s="18">
        <v>16</v>
      </c>
      <c r="J75" s="77">
        <v>101</v>
      </c>
      <c r="K75" s="117">
        <v>1</v>
      </c>
      <c r="L75" s="106">
        <v>110</v>
      </c>
      <c r="M75" s="115">
        <f t="shared" si="3"/>
        <v>9</v>
      </c>
    </row>
    <row r="76" spans="1:21" s="99" customFormat="1" x14ac:dyDescent="0.2">
      <c r="A76" s="32">
        <v>55</v>
      </c>
      <c r="B76" s="33" t="s">
        <v>39</v>
      </c>
      <c r="C76" s="33">
        <v>160</v>
      </c>
      <c r="D76" s="33">
        <v>159</v>
      </c>
      <c r="E76" s="101">
        <v>0</v>
      </c>
      <c r="F76" s="33">
        <v>159</v>
      </c>
      <c r="G76" s="101">
        <f>(F76-D76)</f>
        <v>0</v>
      </c>
      <c r="H76" s="33">
        <v>160</v>
      </c>
      <c r="I76" s="102">
        <v>1</v>
      </c>
      <c r="J76" s="103">
        <v>160</v>
      </c>
      <c r="K76" s="118">
        <v>0</v>
      </c>
      <c r="L76" s="106">
        <v>162</v>
      </c>
      <c r="M76" s="115">
        <f t="shared" si="3"/>
        <v>2</v>
      </c>
      <c r="P76" s="3"/>
      <c r="Q76" s="3"/>
      <c r="R76" s="3"/>
      <c r="S76" s="3"/>
      <c r="T76" s="3"/>
      <c r="U76" s="3"/>
    </row>
    <row r="77" spans="1:21" s="99" customFormat="1" x14ac:dyDescent="0.2">
      <c r="A77" s="32">
        <v>54</v>
      </c>
      <c r="B77" s="33" t="s">
        <v>44</v>
      </c>
      <c r="C77" s="33">
        <v>393</v>
      </c>
      <c r="D77" s="33">
        <v>410</v>
      </c>
      <c r="E77" s="101">
        <f>(D77-C77)</f>
        <v>17</v>
      </c>
      <c r="F77" s="33">
        <v>414</v>
      </c>
      <c r="G77" s="101">
        <f>(F77-D77)</f>
        <v>4</v>
      </c>
      <c r="H77" s="33">
        <v>432</v>
      </c>
      <c r="I77" s="102">
        <v>19</v>
      </c>
      <c r="J77" s="103">
        <v>436</v>
      </c>
      <c r="K77" s="118">
        <v>4</v>
      </c>
      <c r="L77" s="106">
        <v>442</v>
      </c>
      <c r="M77" s="115">
        <f t="shared" si="3"/>
        <v>6</v>
      </c>
      <c r="P77" s="3"/>
      <c r="Q77" s="3"/>
      <c r="R77" s="3"/>
      <c r="S77" s="3"/>
      <c r="T77" s="3"/>
      <c r="U77" s="3"/>
    </row>
    <row r="78" spans="1:21" x14ac:dyDescent="0.2">
      <c r="A78" s="24">
        <v>87</v>
      </c>
      <c r="B78" s="25" t="s">
        <v>40</v>
      </c>
      <c r="C78" s="26">
        <v>113</v>
      </c>
      <c r="D78" s="26">
        <v>113</v>
      </c>
      <c r="E78" s="27">
        <f>(D78-C78)</f>
        <v>0</v>
      </c>
      <c r="F78" s="26">
        <v>114</v>
      </c>
      <c r="G78" s="27">
        <f>(F78-D78)</f>
        <v>1</v>
      </c>
      <c r="H78" s="26">
        <v>114.5</v>
      </c>
      <c r="I78" s="18">
        <v>1</v>
      </c>
      <c r="J78" s="77">
        <v>116</v>
      </c>
      <c r="K78" s="117">
        <v>1</v>
      </c>
      <c r="L78" s="53">
        <v>116</v>
      </c>
      <c r="M78" s="115">
        <f t="shared" si="3"/>
        <v>0</v>
      </c>
    </row>
    <row r="79" spans="1:21" x14ac:dyDescent="0.2">
      <c r="J79" s="78"/>
      <c r="K79" s="71">
        <f>SUM(K70:K78)</f>
        <v>19</v>
      </c>
      <c r="L79" s="53"/>
      <c r="M79" s="106"/>
    </row>
    <row r="80" spans="1:21" s="99" customFormat="1" x14ac:dyDescent="0.2">
      <c r="A80" s="32">
        <v>118</v>
      </c>
      <c r="B80" s="33" t="s">
        <v>41</v>
      </c>
      <c r="C80" s="33">
        <v>1245</v>
      </c>
      <c r="D80" s="33">
        <v>1380</v>
      </c>
      <c r="E80" s="101">
        <v>170</v>
      </c>
      <c r="F80" s="33">
        <v>1429</v>
      </c>
      <c r="G80" s="101">
        <f>(F80-D80)</f>
        <v>49</v>
      </c>
      <c r="H80" s="33">
        <v>1481</v>
      </c>
      <c r="I80" s="108">
        <v>52</v>
      </c>
      <c r="J80" s="109">
        <v>1557</v>
      </c>
      <c r="K80" s="119">
        <v>76</v>
      </c>
      <c r="L80" s="106">
        <v>1624</v>
      </c>
      <c r="M80" s="115">
        <f t="shared" ref="M80:M81" si="7">SUM(L80-J80)</f>
        <v>67</v>
      </c>
      <c r="O80" s="130" t="s">
        <v>115</v>
      </c>
      <c r="P80" s="130"/>
      <c r="Q80" s="131"/>
      <c r="R80" s="3"/>
      <c r="S80" s="3"/>
      <c r="T80" s="3"/>
      <c r="U80" s="3"/>
    </row>
    <row r="81" spans="1:21" x14ac:dyDescent="0.2">
      <c r="A81" s="89">
        <v>199</v>
      </c>
      <c r="B81" s="90" t="s">
        <v>88</v>
      </c>
      <c r="C81" s="91">
        <v>0</v>
      </c>
      <c r="D81" s="91">
        <v>0</v>
      </c>
      <c r="E81" s="70">
        <f>(D81-C81)</f>
        <v>0</v>
      </c>
      <c r="F81" s="91">
        <v>0</v>
      </c>
      <c r="G81" s="70">
        <v>0</v>
      </c>
      <c r="H81" s="91">
        <v>0</v>
      </c>
      <c r="I81" s="70">
        <v>0</v>
      </c>
      <c r="J81" s="85">
        <v>0</v>
      </c>
      <c r="K81" s="120">
        <v>0</v>
      </c>
      <c r="L81" s="121">
        <v>0</v>
      </c>
      <c r="M81" s="115">
        <f t="shared" si="7"/>
        <v>0</v>
      </c>
    </row>
    <row r="82" spans="1:21" x14ac:dyDescent="0.2">
      <c r="A82" s="34"/>
      <c r="B82" s="61" t="s">
        <v>86</v>
      </c>
      <c r="C82" s="61"/>
      <c r="D82" s="61"/>
      <c r="E82" s="67">
        <f>SUM(E59:E81)</f>
        <v>340</v>
      </c>
      <c r="F82" s="67"/>
      <c r="G82" s="67">
        <f t="shared" ref="G82" si="8">SUM(G59:G81)</f>
        <v>107</v>
      </c>
      <c r="H82" s="80"/>
      <c r="I82" s="74">
        <f>SUM(I59:I81)</f>
        <v>247</v>
      </c>
      <c r="J82" s="74"/>
      <c r="K82" s="74">
        <f>(K65+K69+K79+K80)</f>
        <v>131</v>
      </c>
      <c r="L82" s="74"/>
      <c r="M82" s="74">
        <f>SUM(M59:M64,M66:M68,M70:M78,M80:M81)</f>
        <v>189</v>
      </c>
    </row>
    <row r="83" spans="1:21" x14ac:dyDescent="0.2">
      <c r="N83" s="137" t="s">
        <v>102</v>
      </c>
      <c r="O83" s="137"/>
      <c r="P83" s="138"/>
      <c r="Q83" s="138"/>
      <c r="R83" s="138"/>
      <c r="S83" s="138"/>
      <c r="T83" s="138"/>
      <c r="U83" s="138"/>
    </row>
    <row r="84" spans="1:21" x14ac:dyDescent="0.2">
      <c r="E84" s="6" t="s">
        <v>79</v>
      </c>
      <c r="G84" s="6" t="s">
        <v>80</v>
      </c>
      <c r="I84" s="6" t="s">
        <v>80</v>
      </c>
      <c r="K84" s="6" t="s">
        <v>80</v>
      </c>
    </row>
    <row r="85" spans="1:21" x14ac:dyDescent="0.2">
      <c r="A85" s="35" t="s">
        <v>78</v>
      </c>
      <c r="B85" s="36"/>
      <c r="C85" s="36"/>
      <c r="D85" s="36"/>
      <c r="E85" s="86">
        <f>(E82+E47+E39+E12)</f>
        <v>885</v>
      </c>
      <c r="F85" s="86"/>
      <c r="G85" s="86">
        <f>(G82+G47+G39+G12)</f>
        <v>193</v>
      </c>
      <c r="H85" s="86"/>
      <c r="I85" s="86">
        <f>(I82+I47+I39+I12)</f>
        <v>994</v>
      </c>
      <c r="J85" s="86"/>
      <c r="K85" s="87">
        <f>(K12+K18+K20+K23+K27+K33+K34+K38+K36+K47+K82)</f>
        <v>277</v>
      </c>
      <c r="L85" s="87"/>
      <c r="M85" s="87">
        <f>SUM(M12,M39,M47,M82)</f>
        <v>484</v>
      </c>
    </row>
    <row r="86" spans="1:21" x14ac:dyDescent="0.2">
      <c r="B86" s="5"/>
      <c r="C86" s="5"/>
      <c r="D86" s="5"/>
      <c r="E86" s="11"/>
      <c r="F86" s="11"/>
      <c r="G86" s="11"/>
      <c r="H86" s="93"/>
    </row>
    <row r="87" spans="1:21" x14ac:dyDescent="0.2">
      <c r="A87" s="1"/>
      <c r="B87" s="1"/>
      <c r="C87" s="1"/>
      <c r="D87" s="1"/>
      <c r="E87" s="1"/>
      <c r="F87" s="1"/>
      <c r="G87" s="1"/>
      <c r="J87" s="93"/>
      <c r="K87" s="94" t="s">
        <v>87</v>
      </c>
      <c r="M87" s="141">
        <v>818</v>
      </c>
    </row>
    <row r="88" spans="1:21" x14ac:dyDescent="0.2">
      <c r="M88" s="142">
        <f>SUM(N88:R88)</f>
        <v>704</v>
      </c>
      <c r="N88" s="139">
        <v>485</v>
      </c>
      <c r="O88" s="140">
        <v>176</v>
      </c>
      <c r="P88" s="140">
        <v>2</v>
      </c>
      <c r="Q88" s="140">
        <v>16</v>
      </c>
      <c r="R88" s="140">
        <v>25</v>
      </c>
    </row>
    <row r="89" spans="1:21" x14ac:dyDescent="0.2">
      <c r="M89" s="143">
        <f>SUM(M87-M88)</f>
        <v>114</v>
      </c>
      <c r="N89" s="140" t="s">
        <v>113</v>
      </c>
    </row>
  </sheetData>
  <pageMargins left="0.31496062992125984" right="0.11811023622047245" top="0.78740157480314965" bottom="0.78740157480314965" header="0.31496062992125984" footer="0.31496062992125984"/>
  <pageSetup paperSize="9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C15" sqref="C15"/>
    </sheetView>
  </sheetViews>
  <sheetFormatPr defaultRowHeight="15" x14ac:dyDescent="0.25"/>
  <cols>
    <col min="1" max="1" width="8.5703125" customWidth="1"/>
    <col min="5" max="5" width="3" customWidth="1"/>
  </cols>
  <sheetData>
    <row r="1" spans="1:10" ht="19.5" customHeight="1" x14ac:dyDescent="0.25">
      <c r="A1" s="48" t="s">
        <v>62</v>
      </c>
      <c r="B1" s="37"/>
      <c r="C1" s="37"/>
      <c r="D1" s="37"/>
      <c r="E1" s="212"/>
      <c r="F1" s="48" t="s">
        <v>61</v>
      </c>
      <c r="G1" s="1"/>
      <c r="H1" s="1"/>
      <c r="I1" s="1"/>
      <c r="J1" s="37"/>
    </row>
    <row r="2" spans="1:10" ht="36" customHeight="1" x14ac:dyDescent="0.25">
      <c r="A2" s="40" t="s">
        <v>63</v>
      </c>
      <c r="B2" s="41" t="s">
        <v>54</v>
      </c>
      <c r="C2" s="41" t="s">
        <v>55</v>
      </c>
      <c r="D2" s="42" t="s">
        <v>56</v>
      </c>
      <c r="E2" s="212"/>
      <c r="F2" s="40" t="s">
        <v>64</v>
      </c>
      <c r="G2" s="41" t="s">
        <v>54</v>
      </c>
      <c r="H2" s="41" t="s">
        <v>55</v>
      </c>
      <c r="I2" s="42" t="s">
        <v>56</v>
      </c>
      <c r="J2" s="37"/>
    </row>
    <row r="3" spans="1:10" x14ac:dyDescent="0.25">
      <c r="A3" s="43" t="s">
        <v>57</v>
      </c>
      <c r="B3" s="44">
        <v>200</v>
      </c>
      <c r="C3" s="44">
        <v>107</v>
      </c>
      <c r="D3" s="45">
        <v>-93</v>
      </c>
      <c r="E3" s="212"/>
      <c r="F3" s="43" t="s">
        <v>57</v>
      </c>
      <c r="G3" s="44">
        <v>7</v>
      </c>
      <c r="H3" s="44">
        <v>7</v>
      </c>
      <c r="I3" s="45">
        <v>0</v>
      </c>
      <c r="J3" s="37"/>
    </row>
    <row r="4" spans="1:10" x14ac:dyDescent="0.25">
      <c r="A4" s="43" t="s">
        <v>58</v>
      </c>
      <c r="B4" s="44">
        <v>1167</v>
      </c>
      <c r="C4" s="44">
        <v>338</v>
      </c>
      <c r="D4" s="45">
        <v>-829</v>
      </c>
      <c r="E4" s="212"/>
      <c r="F4" s="43" t="s">
        <v>58</v>
      </c>
      <c r="G4" s="44">
        <v>138</v>
      </c>
      <c r="H4" s="44">
        <v>108</v>
      </c>
      <c r="I4" s="45">
        <v>-30</v>
      </c>
      <c r="J4" s="37"/>
    </row>
    <row r="5" spans="1:10" x14ac:dyDescent="0.25">
      <c r="A5" s="43" t="s">
        <v>59</v>
      </c>
      <c r="B5" s="210">
        <v>728</v>
      </c>
      <c r="C5" s="44">
        <v>359</v>
      </c>
      <c r="D5" s="211">
        <v>-289</v>
      </c>
      <c r="E5" s="212"/>
      <c r="F5" s="43" t="s">
        <v>59</v>
      </c>
      <c r="G5" s="210">
        <v>253</v>
      </c>
      <c r="H5" s="44">
        <v>77</v>
      </c>
      <c r="I5" s="211">
        <v>-175</v>
      </c>
      <c r="J5" s="37"/>
    </row>
    <row r="6" spans="1:10" x14ac:dyDescent="0.25">
      <c r="A6" s="43" t="s">
        <v>60</v>
      </c>
      <c r="B6" s="210"/>
      <c r="C6" s="44">
        <v>80</v>
      </c>
      <c r="D6" s="211"/>
      <c r="E6" s="212"/>
      <c r="F6" s="43" t="s">
        <v>60</v>
      </c>
      <c r="G6" s="210"/>
      <c r="H6" s="44">
        <v>1</v>
      </c>
      <c r="I6" s="211"/>
      <c r="J6" s="37"/>
    </row>
    <row r="7" spans="1:10" x14ac:dyDescent="0.25">
      <c r="A7" s="37"/>
      <c r="B7" s="46">
        <v>2095</v>
      </c>
      <c r="C7" s="46">
        <v>884</v>
      </c>
      <c r="D7" s="47">
        <v>-1211</v>
      </c>
      <c r="E7" s="212"/>
      <c r="F7" s="37"/>
      <c r="G7" s="46">
        <v>398</v>
      </c>
      <c r="H7" s="46">
        <v>193</v>
      </c>
      <c r="I7" s="47">
        <v>-205</v>
      </c>
      <c r="J7" s="37"/>
    </row>
    <row r="8" spans="1:10" x14ac:dyDescent="0.25">
      <c r="A8" s="209"/>
      <c r="B8" s="209"/>
      <c r="E8" s="213"/>
      <c r="F8" s="213"/>
      <c r="G8" s="214"/>
      <c r="H8" s="213"/>
      <c r="I8" s="213"/>
    </row>
    <row r="9" spans="1:10" x14ac:dyDescent="0.25">
      <c r="E9" s="213"/>
      <c r="F9" s="213"/>
      <c r="G9" s="214"/>
      <c r="H9" s="213"/>
      <c r="I9" s="213"/>
    </row>
    <row r="10" spans="1:10" x14ac:dyDescent="0.25">
      <c r="E10" s="213"/>
      <c r="F10" s="213"/>
      <c r="G10" s="214"/>
      <c r="H10" s="213"/>
      <c r="I10" s="213"/>
    </row>
    <row r="11" spans="1:10" x14ac:dyDescent="0.25">
      <c r="E11" s="213"/>
      <c r="F11" s="213"/>
      <c r="G11" s="214"/>
      <c r="H11" s="213"/>
      <c r="I11" s="213"/>
    </row>
    <row r="12" spans="1:10" x14ac:dyDescent="0.25">
      <c r="E12" s="213"/>
      <c r="F12" s="213"/>
      <c r="G12" s="214"/>
      <c r="H12" s="213"/>
      <c r="I12" s="213"/>
    </row>
    <row r="13" spans="1:10" x14ac:dyDescent="0.25">
      <c r="E13" s="213"/>
      <c r="F13" s="213"/>
      <c r="G13" s="214"/>
      <c r="H13" s="213"/>
      <c r="I13" s="213"/>
    </row>
    <row r="14" spans="1:10" x14ac:dyDescent="0.25">
      <c r="E14" s="213"/>
      <c r="F14" s="213"/>
      <c r="G14" s="214"/>
      <c r="H14" s="213"/>
      <c r="I14" s="213"/>
    </row>
    <row r="15" spans="1:10" x14ac:dyDescent="0.25">
      <c r="E15" s="213"/>
      <c r="F15" s="213"/>
      <c r="G15" s="214"/>
      <c r="H15" s="213"/>
      <c r="I15" s="213"/>
    </row>
  </sheetData>
  <mergeCells count="11">
    <mergeCell ref="A8:B8"/>
    <mergeCell ref="G5:G6"/>
    <mergeCell ref="I5:I6"/>
    <mergeCell ref="E1:E7"/>
    <mergeCell ref="B5:B6"/>
    <mergeCell ref="D5:D6"/>
    <mergeCell ref="E8:E15"/>
    <mergeCell ref="F8:F15"/>
    <mergeCell ref="G8:G15"/>
    <mergeCell ref="H8:H15"/>
    <mergeCell ref="I8:I15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3D07-EFF4-4793-A0E9-44C325F5EAF4}">
  <dimension ref="A1:K88"/>
  <sheetViews>
    <sheetView workbookViewId="0">
      <selection activeCell="N18" sqref="N18"/>
    </sheetView>
  </sheetViews>
  <sheetFormatPr defaultRowHeight="15" x14ac:dyDescent="0.25"/>
  <cols>
    <col min="2" max="2" width="32.28515625" customWidth="1"/>
    <col min="3" max="3" width="10.140625" bestFit="1" customWidth="1"/>
  </cols>
  <sheetData>
    <row r="1" spans="1:11" ht="18" x14ac:dyDescent="0.25">
      <c r="A1" s="96" t="s">
        <v>66</v>
      </c>
      <c r="B1" s="4"/>
      <c r="C1" s="4"/>
      <c r="D1" s="4"/>
      <c r="E1" s="4"/>
      <c r="F1" s="4"/>
      <c r="G1" s="4"/>
      <c r="H1" s="1"/>
      <c r="I1" s="1"/>
      <c r="J1" s="1"/>
      <c r="K1" s="71"/>
    </row>
    <row r="2" spans="1:11" x14ac:dyDescent="0.25">
      <c r="A2" s="5"/>
      <c r="B2" s="4"/>
      <c r="C2" s="4"/>
      <c r="D2" s="4"/>
      <c r="E2" s="4"/>
      <c r="F2" s="4"/>
      <c r="G2" s="4"/>
      <c r="H2" s="1"/>
      <c r="I2" s="1"/>
      <c r="J2" s="1"/>
      <c r="K2" s="71"/>
    </row>
    <row r="3" spans="1:11" x14ac:dyDescent="0.25">
      <c r="A3" s="4"/>
      <c r="B3" s="5"/>
      <c r="C3" s="5"/>
      <c r="D3" s="5"/>
      <c r="E3" s="6" t="s">
        <v>79</v>
      </c>
      <c r="F3" s="4"/>
      <c r="G3" s="6" t="s">
        <v>80</v>
      </c>
      <c r="H3" s="1"/>
      <c r="I3" s="6" t="s">
        <v>80</v>
      </c>
      <c r="J3" s="1"/>
      <c r="K3" s="6" t="s">
        <v>80</v>
      </c>
    </row>
    <row r="4" spans="1:11" ht="33.75" x14ac:dyDescent="0.25">
      <c r="A4" s="7" t="s">
        <v>0</v>
      </c>
      <c r="B4" s="8" t="s">
        <v>1</v>
      </c>
      <c r="C4" s="9" t="s">
        <v>2</v>
      </c>
      <c r="D4" s="9" t="s">
        <v>46</v>
      </c>
      <c r="E4" s="92" t="s">
        <v>91</v>
      </c>
      <c r="F4" s="60" t="s">
        <v>51</v>
      </c>
      <c r="G4" s="92" t="s">
        <v>89</v>
      </c>
      <c r="H4" s="60" t="s">
        <v>84</v>
      </c>
      <c r="I4" s="92" t="s">
        <v>65</v>
      </c>
      <c r="J4" s="60" t="s">
        <v>85</v>
      </c>
      <c r="K4" s="92" t="s">
        <v>71</v>
      </c>
    </row>
    <row r="5" spans="1:11" x14ac:dyDescent="0.25">
      <c r="A5" s="10"/>
      <c r="B5" s="11" t="s">
        <v>3</v>
      </c>
      <c r="C5" s="12"/>
      <c r="D5" s="12"/>
      <c r="E5" s="13"/>
      <c r="F5" s="14"/>
      <c r="G5" s="13"/>
      <c r="H5" s="1"/>
      <c r="I5" s="1"/>
      <c r="J5" s="1"/>
      <c r="K5" s="71"/>
    </row>
    <row r="6" spans="1:11" x14ac:dyDescent="0.25">
      <c r="A6" s="15">
        <v>43</v>
      </c>
      <c r="B6" s="16" t="s">
        <v>4</v>
      </c>
      <c r="C6" s="17">
        <v>356</v>
      </c>
      <c r="D6" s="17">
        <v>388</v>
      </c>
      <c r="E6" s="18">
        <f t="shared" ref="E6:E11" si="0">(D6-C6)</f>
        <v>32</v>
      </c>
      <c r="F6" s="17">
        <v>388</v>
      </c>
      <c r="G6" s="18">
        <f t="shared" ref="G6:G11" si="1">(F6-D6)</f>
        <v>0</v>
      </c>
      <c r="H6" s="17">
        <v>401</v>
      </c>
      <c r="I6" s="18">
        <v>13</v>
      </c>
      <c r="J6" s="56">
        <v>408</v>
      </c>
      <c r="K6" s="18">
        <v>7</v>
      </c>
    </row>
    <row r="7" spans="1:11" x14ac:dyDescent="0.25">
      <c r="A7" s="15">
        <v>69</v>
      </c>
      <c r="B7" s="16" t="s">
        <v>5</v>
      </c>
      <c r="C7" s="17">
        <v>62</v>
      </c>
      <c r="D7" s="17">
        <v>65</v>
      </c>
      <c r="E7" s="18">
        <f t="shared" si="0"/>
        <v>3</v>
      </c>
      <c r="F7" s="17">
        <v>65</v>
      </c>
      <c r="G7" s="18">
        <f t="shared" si="1"/>
        <v>0</v>
      </c>
      <c r="H7" s="17">
        <v>67</v>
      </c>
      <c r="I7" s="18">
        <v>3</v>
      </c>
      <c r="J7" s="56">
        <v>68</v>
      </c>
      <c r="K7" s="18">
        <v>1</v>
      </c>
    </row>
    <row r="8" spans="1:11" x14ac:dyDescent="0.25">
      <c r="A8" s="15">
        <v>115</v>
      </c>
      <c r="B8" s="16" t="s">
        <v>6</v>
      </c>
      <c r="C8" s="17">
        <v>651</v>
      </c>
      <c r="D8" s="17">
        <v>660</v>
      </c>
      <c r="E8" s="18">
        <f t="shared" si="0"/>
        <v>9</v>
      </c>
      <c r="F8" s="17">
        <v>661</v>
      </c>
      <c r="G8" s="18">
        <f t="shared" si="1"/>
        <v>1</v>
      </c>
      <c r="H8" s="17">
        <v>669</v>
      </c>
      <c r="I8" s="18">
        <v>8</v>
      </c>
      <c r="J8" s="56">
        <v>671</v>
      </c>
      <c r="K8" s="18">
        <v>2</v>
      </c>
    </row>
    <row r="9" spans="1:11" x14ac:dyDescent="0.25">
      <c r="A9" s="15">
        <v>63</v>
      </c>
      <c r="B9" s="16" t="s">
        <v>7</v>
      </c>
      <c r="C9" s="17">
        <v>68</v>
      </c>
      <c r="D9" s="17">
        <v>89</v>
      </c>
      <c r="E9" s="18">
        <f t="shared" si="0"/>
        <v>21</v>
      </c>
      <c r="F9" s="17">
        <v>91</v>
      </c>
      <c r="G9" s="18">
        <f t="shared" si="1"/>
        <v>2</v>
      </c>
      <c r="H9" s="17">
        <v>100</v>
      </c>
      <c r="I9" s="18">
        <v>9</v>
      </c>
      <c r="J9" s="56">
        <v>105</v>
      </c>
      <c r="K9" s="18">
        <v>5</v>
      </c>
    </row>
    <row r="10" spans="1:11" x14ac:dyDescent="0.25">
      <c r="A10" s="15">
        <v>51</v>
      </c>
      <c r="B10" s="16" t="s">
        <v>8</v>
      </c>
      <c r="C10" s="17">
        <v>203</v>
      </c>
      <c r="D10" s="17">
        <v>243</v>
      </c>
      <c r="E10" s="18">
        <f t="shared" si="0"/>
        <v>40</v>
      </c>
      <c r="F10" s="17">
        <v>247</v>
      </c>
      <c r="G10" s="18">
        <f t="shared" si="1"/>
        <v>4</v>
      </c>
      <c r="H10" s="17">
        <v>255</v>
      </c>
      <c r="I10" s="18">
        <v>8</v>
      </c>
      <c r="J10" s="56">
        <v>263</v>
      </c>
      <c r="K10" s="18">
        <v>8</v>
      </c>
    </row>
    <row r="11" spans="1:11" x14ac:dyDescent="0.25">
      <c r="A11" s="15">
        <v>92</v>
      </c>
      <c r="B11" s="16" t="s">
        <v>9</v>
      </c>
      <c r="C11" s="19">
        <v>181</v>
      </c>
      <c r="D11" s="19">
        <v>183</v>
      </c>
      <c r="E11" s="18">
        <f t="shared" si="0"/>
        <v>2</v>
      </c>
      <c r="F11" s="19">
        <v>184</v>
      </c>
      <c r="G11" s="18">
        <f t="shared" si="1"/>
        <v>1</v>
      </c>
      <c r="H11" s="17">
        <v>187</v>
      </c>
      <c r="I11" s="18">
        <v>3</v>
      </c>
      <c r="J11" s="56">
        <v>187</v>
      </c>
      <c r="K11" s="18">
        <v>0</v>
      </c>
    </row>
    <row r="12" spans="1:11" x14ac:dyDescent="0.25">
      <c r="A12" s="11"/>
      <c r="B12" s="61" t="s">
        <v>81</v>
      </c>
      <c r="C12" s="62"/>
      <c r="D12" s="62"/>
      <c r="E12" s="63">
        <f>SUM(E6:E11)</f>
        <v>107</v>
      </c>
      <c r="F12" s="63"/>
      <c r="G12" s="63">
        <f>SUM(G6:G11)</f>
        <v>8</v>
      </c>
      <c r="H12" s="72"/>
      <c r="I12" s="64">
        <v>44</v>
      </c>
      <c r="J12" s="73"/>
      <c r="K12" s="74">
        <v>23</v>
      </c>
    </row>
    <row r="13" spans="1:11" x14ac:dyDescent="0.25">
      <c r="A13" s="11"/>
      <c r="B13" s="4"/>
      <c r="C13" s="20"/>
      <c r="D13" s="20"/>
      <c r="E13" s="1"/>
      <c r="F13" s="1"/>
      <c r="G13" s="1"/>
      <c r="H13" s="1"/>
      <c r="I13" s="1"/>
      <c r="J13" s="1"/>
      <c r="K13" s="75"/>
    </row>
    <row r="14" spans="1:11" x14ac:dyDescent="0.25">
      <c r="A14" s="4"/>
      <c r="B14" s="11" t="s">
        <v>10</v>
      </c>
      <c r="C14" s="4"/>
      <c r="D14" s="4"/>
      <c r="E14" s="4"/>
      <c r="F14" s="4"/>
      <c r="G14" s="4"/>
      <c r="H14" s="1"/>
      <c r="I14" s="1"/>
      <c r="J14" s="1"/>
      <c r="K14" s="71"/>
    </row>
    <row r="15" spans="1:11" x14ac:dyDescent="0.25">
      <c r="A15" s="15">
        <v>46</v>
      </c>
      <c r="B15" s="16" t="s">
        <v>12</v>
      </c>
      <c r="C15" s="17">
        <v>219</v>
      </c>
      <c r="D15" s="17">
        <v>237</v>
      </c>
      <c r="E15" s="18">
        <v>22</v>
      </c>
      <c r="F15" s="17">
        <v>238</v>
      </c>
      <c r="G15" s="18">
        <f>(F15-D15)</f>
        <v>1</v>
      </c>
      <c r="H15" s="53">
        <v>260</v>
      </c>
      <c r="I15" s="76">
        <v>22</v>
      </c>
      <c r="J15" s="77">
        <v>262</v>
      </c>
      <c r="K15" s="57">
        <v>2</v>
      </c>
    </row>
    <row r="16" spans="1:11" x14ac:dyDescent="0.25">
      <c r="A16" s="15">
        <v>70</v>
      </c>
      <c r="B16" s="16" t="s">
        <v>72</v>
      </c>
      <c r="C16" s="17">
        <v>771</v>
      </c>
      <c r="D16" s="17">
        <v>777</v>
      </c>
      <c r="E16" s="18">
        <v>10</v>
      </c>
      <c r="F16" s="17">
        <v>777</v>
      </c>
      <c r="G16" s="18">
        <f>(F16-D16)</f>
        <v>0</v>
      </c>
      <c r="H16" s="53">
        <v>779</v>
      </c>
      <c r="I16" s="76">
        <v>2</v>
      </c>
      <c r="J16" s="77">
        <v>779</v>
      </c>
      <c r="K16" s="57">
        <v>0</v>
      </c>
    </row>
    <row r="17" spans="1:11" x14ac:dyDescent="0.25">
      <c r="A17" s="15">
        <v>47</v>
      </c>
      <c r="B17" s="16" t="s">
        <v>21</v>
      </c>
      <c r="C17" s="17">
        <v>33</v>
      </c>
      <c r="D17" s="22">
        <v>10</v>
      </c>
      <c r="E17" s="18">
        <v>14</v>
      </c>
      <c r="F17" s="22">
        <v>11</v>
      </c>
      <c r="G17" s="18">
        <f>(F17-D17)</f>
        <v>1</v>
      </c>
      <c r="H17" s="53">
        <v>39</v>
      </c>
      <c r="I17" s="76">
        <v>6</v>
      </c>
      <c r="J17" s="77">
        <v>39</v>
      </c>
      <c r="K17" s="57">
        <v>0</v>
      </c>
    </row>
    <row r="18" spans="1:11" x14ac:dyDescent="0.25">
      <c r="A18" s="6"/>
      <c r="B18" s="20"/>
      <c r="C18" s="20"/>
      <c r="D18" s="20"/>
      <c r="E18" s="21"/>
      <c r="F18" s="20"/>
      <c r="G18" s="21"/>
      <c r="H18" s="1"/>
      <c r="I18" s="1"/>
      <c r="J18" s="78"/>
      <c r="K18" s="71">
        <v>2</v>
      </c>
    </row>
    <row r="19" spans="1:11" x14ac:dyDescent="0.25">
      <c r="A19" s="15">
        <v>45</v>
      </c>
      <c r="B19" s="16" t="s">
        <v>22</v>
      </c>
      <c r="C19" s="17">
        <v>97</v>
      </c>
      <c r="D19" s="17">
        <v>99</v>
      </c>
      <c r="E19" s="18">
        <f>(D19-C19)</f>
        <v>2</v>
      </c>
      <c r="F19" s="17">
        <v>99</v>
      </c>
      <c r="G19" s="18">
        <f>(F19-D19)</f>
        <v>0</v>
      </c>
      <c r="H19" s="17">
        <v>99</v>
      </c>
      <c r="I19" s="76">
        <v>0</v>
      </c>
      <c r="J19" s="77">
        <v>100</v>
      </c>
      <c r="K19" s="57">
        <v>1</v>
      </c>
    </row>
    <row r="20" spans="1:11" x14ac:dyDescent="0.25">
      <c r="A20" s="6"/>
      <c r="B20" s="20"/>
      <c r="C20" s="20"/>
      <c r="D20" s="20"/>
      <c r="E20" s="21"/>
      <c r="F20" s="20"/>
      <c r="G20" s="21"/>
      <c r="H20" s="1"/>
      <c r="I20" s="1"/>
      <c r="J20" s="78"/>
      <c r="K20" s="71">
        <v>1</v>
      </c>
    </row>
    <row r="21" spans="1:11" x14ac:dyDescent="0.25">
      <c r="A21" s="15">
        <v>98</v>
      </c>
      <c r="B21" s="16" t="s">
        <v>15</v>
      </c>
      <c r="C21" s="17">
        <v>157</v>
      </c>
      <c r="D21" s="17">
        <v>159</v>
      </c>
      <c r="E21" s="18">
        <v>2</v>
      </c>
      <c r="F21" s="17">
        <v>160</v>
      </c>
      <c r="G21" s="18">
        <f>(F21-D21)</f>
        <v>1</v>
      </c>
      <c r="H21" s="17">
        <v>264</v>
      </c>
      <c r="I21" s="76">
        <v>18</v>
      </c>
      <c r="J21" s="77">
        <v>279</v>
      </c>
      <c r="K21" s="57">
        <v>15</v>
      </c>
    </row>
    <row r="22" spans="1:11" x14ac:dyDescent="0.25">
      <c r="A22" s="15">
        <v>100</v>
      </c>
      <c r="B22" s="16" t="s">
        <v>16</v>
      </c>
      <c r="C22" s="17">
        <v>205</v>
      </c>
      <c r="D22" s="17">
        <v>235</v>
      </c>
      <c r="E22" s="18">
        <f>(D22-C22)</f>
        <v>30</v>
      </c>
      <c r="F22" s="17">
        <v>246</v>
      </c>
      <c r="G22" s="18">
        <f>(F22-D22)</f>
        <v>11</v>
      </c>
      <c r="H22" s="17">
        <v>13</v>
      </c>
      <c r="I22" s="76">
        <v>13</v>
      </c>
      <c r="J22" s="77">
        <v>13.5</v>
      </c>
      <c r="K22" s="57">
        <v>1</v>
      </c>
    </row>
    <row r="23" spans="1:11" x14ac:dyDescent="0.25">
      <c r="A23" s="4"/>
      <c r="B23" s="4"/>
      <c r="C23" s="4"/>
      <c r="D23" s="4"/>
      <c r="E23" s="4"/>
      <c r="F23" s="4"/>
      <c r="G23" s="4"/>
      <c r="H23" s="69" t="s">
        <v>67</v>
      </c>
      <c r="I23" s="1"/>
      <c r="J23" s="78"/>
      <c r="K23" s="71">
        <v>16</v>
      </c>
    </row>
    <row r="24" spans="1:11" x14ac:dyDescent="0.25">
      <c r="A24" s="15">
        <v>149</v>
      </c>
      <c r="B24" s="16" t="s">
        <v>18</v>
      </c>
      <c r="C24" s="17">
        <v>671</v>
      </c>
      <c r="D24" s="17">
        <v>736</v>
      </c>
      <c r="E24" s="18">
        <f>(D24-C24)</f>
        <v>65</v>
      </c>
      <c r="F24" s="17">
        <v>4</v>
      </c>
      <c r="G24" s="18">
        <v>4</v>
      </c>
      <c r="H24" s="17">
        <v>54</v>
      </c>
      <c r="I24" s="76">
        <v>51</v>
      </c>
      <c r="J24" s="77">
        <v>75.400000000000006</v>
      </c>
      <c r="K24" s="57">
        <v>21</v>
      </c>
    </row>
    <row r="25" spans="1:11" x14ac:dyDescent="0.25">
      <c r="A25" s="15">
        <v>39</v>
      </c>
      <c r="B25" s="16" t="s">
        <v>13</v>
      </c>
      <c r="C25" s="17">
        <v>707</v>
      </c>
      <c r="D25" s="17">
        <v>733</v>
      </c>
      <c r="E25" s="18">
        <f>(D25-C25)</f>
        <v>26</v>
      </c>
      <c r="F25" s="17">
        <v>733</v>
      </c>
      <c r="G25" s="18">
        <f>(F25-D25)</f>
        <v>0</v>
      </c>
      <c r="H25" s="17">
        <v>743</v>
      </c>
      <c r="I25" s="76">
        <v>10</v>
      </c>
      <c r="J25" s="77">
        <v>754</v>
      </c>
      <c r="K25" s="57">
        <v>2</v>
      </c>
    </row>
    <row r="26" spans="1:11" x14ac:dyDescent="0.25">
      <c r="A26" s="23">
        <v>41</v>
      </c>
      <c r="B26" s="16" t="s">
        <v>25</v>
      </c>
      <c r="C26" s="17">
        <v>31</v>
      </c>
      <c r="D26" s="17">
        <v>101</v>
      </c>
      <c r="E26" s="18">
        <v>70</v>
      </c>
      <c r="F26" s="17">
        <v>109</v>
      </c>
      <c r="G26" s="18">
        <v>8</v>
      </c>
      <c r="H26" s="17">
        <v>140</v>
      </c>
      <c r="I26" s="76">
        <v>31</v>
      </c>
      <c r="J26" s="77">
        <v>144.69999999999999</v>
      </c>
      <c r="K26" s="57">
        <v>5</v>
      </c>
    </row>
    <row r="27" spans="1:11" x14ac:dyDescent="0.25">
      <c r="A27" s="4"/>
      <c r="B27" s="4"/>
      <c r="C27" s="4"/>
      <c r="D27" s="4"/>
      <c r="E27" s="4"/>
      <c r="F27" s="4"/>
      <c r="G27" s="4"/>
      <c r="H27" s="69" t="s">
        <v>68</v>
      </c>
      <c r="I27" s="1"/>
      <c r="J27" s="78"/>
      <c r="K27" s="71">
        <v>28</v>
      </c>
    </row>
    <row r="28" spans="1:11" x14ac:dyDescent="0.25">
      <c r="A28" s="15"/>
      <c r="B28" s="16" t="s">
        <v>17</v>
      </c>
      <c r="C28" s="17">
        <v>187</v>
      </c>
      <c r="D28" s="17">
        <v>197</v>
      </c>
      <c r="E28" s="18">
        <f>(D28-C28)</f>
        <v>10</v>
      </c>
      <c r="F28" s="17">
        <v>200</v>
      </c>
      <c r="G28" s="18">
        <f>(F28-D28)</f>
        <v>3</v>
      </c>
      <c r="H28" s="17">
        <v>212</v>
      </c>
      <c r="I28" s="76">
        <v>12</v>
      </c>
      <c r="J28" s="77">
        <v>216</v>
      </c>
      <c r="K28" s="57">
        <v>4</v>
      </c>
    </row>
    <row r="29" spans="1:11" x14ac:dyDescent="0.25">
      <c r="A29" s="15">
        <v>49</v>
      </c>
      <c r="B29" s="16" t="s">
        <v>11</v>
      </c>
      <c r="C29" s="17">
        <v>9</v>
      </c>
      <c r="D29" s="17">
        <v>22</v>
      </c>
      <c r="E29" s="18">
        <f>(D29-C29)</f>
        <v>13</v>
      </c>
      <c r="F29" s="17">
        <v>22</v>
      </c>
      <c r="G29" s="18">
        <f>(F29-D29)</f>
        <v>0</v>
      </c>
      <c r="H29" s="17">
        <v>33</v>
      </c>
      <c r="I29" s="76">
        <v>11</v>
      </c>
      <c r="J29" s="77">
        <v>33</v>
      </c>
      <c r="K29" s="57">
        <v>0</v>
      </c>
    </row>
    <row r="30" spans="1:11" x14ac:dyDescent="0.25">
      <c r="A30" s="15">
        <v>48</v>
      </c>
      <c r="B30" s="16" t="s">
        <v>90</v>
      </c>
      <c r="C30" s="17">
        <v>147</v>
      </c>
      <c r="D30" s="17">
        <v>160</v>
      </c>
      <c r="E30" s="18">
        <f>(D30-C30)</f>
        <v>13</v>
      </c>
      <c r="F30" s="17">
        <v>161</v>
      </c>
      <c r="G30" s="18">
        <f>(F30-D30)</f>
        <v>1</v>
      </c>
      <c r="H30" s="17">
        <v>176</v>
      </c>
      <c r="I30" s="76">
        <v>16</v>
      </c>
      <c r="J30" s="77">
        <v>197</v>
      </c>
      <c r="K30" s="57">
        <v>20</v>
      </c>
    </row>
    <row r="31" spans="1:11" x14ac:dyDescent="0.25">
      <c r="A31" s="15">
        <v>78</v>
      </c>
      <c r="B31" s="16" t="s">
        <v>19</v>
      </c>
      <c r="C31" s="17">
        <v>1191</v>
      </c>
      <c r="D31" s="17">
        <v>1226</v>
      </c>
      <c r="E31" s="18">
        <f>(D31-C31)</f>
        <v>35</v>
      </c>
      <c r="F31" s="17">
        <v>1251</v>
      </c>
      <c r="G31" s="18">
        <f>(F31-D31)</f>
        <v>25</v>
      </c>
      <c r="H31" s="17">
        <v>1277</v>
      </c>
      <c r="I31" s="76">
        <v>26</v>
      </c>
      <c r="J31" s="77">
        <v>1302</v>
      </c>
      <c r="K31" s="57">
        <v>25</v>
      </c>
    </row>
    <row r="32" spans="1:11" x14ac:dyDescent="0.25">
      <c r="A32" s="15">
        <v>50</v>
      </c>
      <c r="B32" s="16" t="s">
        <v>23</v>
      </c>
      <c r="C32" s="17">
        <v>6</v>
      </c>
      <c r="D32" s="17">
        <v>10</v>
      </c>
      <c r="E32" s="18"/>
      <c r="F32" s="17">
        <v>10</v>
      </c>
      <c r="G32" s="18">
        <v>10</v>
      </c>
      <c r="H32" s="88" t="s">
        <v>69</v>
      </c>
      <c r="I32" s="76">
        <v>22</v>
      </c>
      <c r="J32" s="68" t="s">
        <v>73</v>
      </c>
      <c r="K32" s="57">
        <v>3</v>
      </c>
    </row>
    <row r="33" spans="1:11" x14ac:dyDescent="0.25">
      <c r="A33" s="4"/>
      <c r="B33" s="4"/>
      <c r="C33" s="4"/>
      <c r="D33" s="4"/>
      <c r="E33" s="4"/>
      <c r="F33" s="4"/>
      <c r="G33" s="4"/>
      <c r="H33" s="1"/>
      <c r="I33" s="1"/>
      <c r="J33" s="78"/>
      <c r="K33" s="71">
        <f>SUM(K28:K32)</f>
        <v>52</v>
      </c>
    </row>
    <row r="34" spans="1:11" x14ac:dyDescent="0.25">
      <c r="A34" s="52">
        <v>137</v>
      </c>
      <c r="B34" s="53" t="s">
        <v>14</v>
      </c>
      <c r="C34" s="56">
        <v>895</v>
      </c>
      <c r="D34" s="56">
        <v>932</v>
      </c>
      <c r="E34" s="57">
        <f>(D34-C34)</f>
        <v>37</v>
      </c>
      <c r="F34" s="56">
        <v>944</v>
      </c>
      <c r="G34" s="57">
        <f>(F34-D34)</f>
        <v>12</v>
      </c>
      <c r="H34" s="56">
        <v>960</v>
      </c>
      <c r="I34" s="79">
        <v>16</v>
      </c>
      <c r="J34" s="77" t="s">
        <v>74</v>
      </c>
      <c r="K34" s="57">
        <v>12</v>
      </c>
    </row>
    <row r="35" spans="1:11" x14ac:dyDescent="0.25">
      <c r="A35" s="59"/>
      <c r="B35" s="37"/>
      <c r="C35" s="3"/>
      <c r="D35" s="3"/>
      <c r="E35" s="55"/>
      <c r="F35" s="3"/>
      <c r="G35" s="55"/>
      <c r="H35" s="3"/>
      <c r="I35" s="3"/>
      <c r="J35" s="69" t="s">
        <v>75</v>
      </c>
      <c r="K35" s="55"/>
    </row>
    <row r="36" spans="1:11" x14ac:dyDescent="0.25">
      <c r="A36" s="52">
        <v>44</v>
      </c>
      <c r="B36" s="53" t="s">
        <v>24</v>
      </c>
      <c r="C36" s="56">
        <v>56</v>
      </c>
      <c r="D36" s="56">
        <v>58</v>
      </c>
      <c r="E36" s="57">
        <f>(D36-C36)</f>
        <v>2</v>
      </c>
      <c r="F36" s="56">
        <v>58</v>
      </c>
      <c r="G36" s="57">
        <f>(F36-D36)</f>
        <v>0</v>
      </c>
      <c r="H36" s="56">
        <v>59</v>
      </c>
      <c r="I36" s="79">
        <v>1</v>
      </c>
      <c r="J36" s="77">
        <v>59.22</v>
      </c>
      <c r="K36" s="57">
        <v>1</v>
      </c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75"/>
    </row>
    <row r="38" spans="1:11" x14ac:dyDescent="0.25">
      <c r="A38" s="24">
        <v>64</v>
      </c>
      <c r="B38" s="25" t="s">
        <v>20</v>
      </c>
      <c r="C38" s="26">
        <v>87</v>
      </c>
      <c r="D38" s="26">
        <v>95</v>
      </c>
      <c r="E38" s="27">
        <f>(D38-C38)</f>
        <v>8</v>
      </c>
      <c r="F38" s="26">
        <v>95</v>
      </c>
      <c r="G38" s="27">
        <f>(F38-D38)</f>
        <v>0</v>
      </c>
      <c r="H38" s="17">
        <v>97</v>
      </c>
      <c r="I38" s="76">
        <v>2</v>
      </c>
      <c r="J38" s="77">
        <v>98</v>
      </c>
      <c r="K38" s="57">
        <v>1</v>
      </c>
    </row>
    <row r="39" spans="1:11" x14ac:dyDescent="0.25">
      <c r="A39" s="58"/>
      <c r="B39" s="65" t="s">
        <v>82</v>
      </c>
      <c r="C39" s="65"/>
      <c r="D39" s="65"/>
      <c r="E39" s="63">
        <f>SUM(E15:E38)</f>
        <v>359</v>
      </c>
      <c r="F39" s="63"/>
      <c r="G39" s="63">
        <f>SUM(G15:G38)</f>
        <v>77</v>
      </c>
      <c r="H39" s="80"/>
      <c r="I39" s="80">
        <f>SUM(I15:I38)</f>
        <v>259</v>
      </c>
      <c r="J39" s="80"/>
      <c r="K39" s="80">
        <f>(K18+K20+K23+K27+K33++K34+K38+K36)</f>
        <v>113</v>
      </c>
    </row>
    <row r="40" spans="1:11" x14ac:dyDescent="0.25">
      <c r="A40" s="50"/>
      <c r="B40" s="50"/>
      <c r="C40" s="50"/>
      <c r="D40" s="50"/>
      <c r="E40" s="50"/>
      <c r="F40" s="50"/>
      <c r="G40" s="50"/>
      <c r="H40" s="37"/>
      <c r="I40" s="1"/>
      <c r="J40" s="78"/>
      <c r="K40" s="71"/>
    </row>
    <row r="41" spans="1:11" x14ac:dyDescent="0.25">
      <c r="A41" s="11"/>
      <c r="B41" s="11" t="s">
        <v>26</v>
      </c>
      <c r="C41" s="28"/>
      <c r="D41" s="28"/>
      <c r="E41" s="29"/>
      <c r="F41" s="30"/>
      <c r="G41" s="29"/>
      <c r="H41" s="1"/>
      <c r="I41" s="1"/>
      <c r="J41" s="78"/>
      <c r="K41" s="71"/>
    </row>
    <row r="42" spans="1:11" x14ac:dyDescent="0.25">
      <c r="A42" s="15">
        <v>52</v>
      </c>
      <c r="B42" s="16" t="s">
        <v>28</v>
      </c>
      <c r="C42" s="17">
        <v>21</v>
      </c>
      <c r="D42" s="17">
        <v>21</v>
      </c>
      <c r="E42" s="18">
        <f>(D42-C42)</f>
        <v>0</v>
      </c>
      <c r="F42" s="17">
        <v>21</v>
      </c>
      <c r="G42" s="18">
        <f>(F42-D42)</f>
        <v>0</v>
      </c>
      <c r="H42" s="17">
        <v>0</v>
      </c>
      <c r="I42" s="18">
        <v>0</v>
      </c>
      <c r="J42" s="77" t="s">
        <v>76</v>
      </c>
      <c r="K42" s="57">
        <v>0</v>
      </c>
    </row>
    <row r="43" spans="1:11" x14ac:dyDescent="0.25">
      <c r="A43" s="15">
        <v>103</v>
      </c>
      <c r="B43" s="16" t="s">
        <v>27</v>
      </c>
      <c r="C43" s="17">
        <v>170</v>
      </c>
      <c r="D43" s="17">
        <v>182</v>
      </c>
      <c r="E43" s="18">
        <f>(D43-C43)</f>
        <v>12</v>
      </c>
      <c r="F43" s="17">
        <v>182</v>
      </c>
      <c r="G43" s="18">
        <f>(F43-D43)</f>
        <v>0</v>
      </c>
      <c r="H43" s="17">
        <v>187</v>
      </c>
      <c r="I43" s="18">
        <v>5</v>
      </c>
      <c r="J43" s="77">
        <v>188</v>
      </c>
      <c r="K43" s="57">
        <v>1</v>
      </c>
    </row>
    <row r="44" spans="1:11" x14ac:dyDescent="0.25">
      <c r="A44" s="15">
        <v>53</v>
      </c>
      <c r="B44" s="16" t="s">
        <v>29</v>
      </c>
      <c r="C44" s="17">
        <v>2</v>
      </c>
      <c r="D44" s="31">
        <v>3</v>
      </c>
      <c r="E44" s="18">
        <v>39</v>
      </c>
      <c r="F44" s="31">
        <v>3</v>
      </c>
      <c r="G44" s="18">
        <f>(F44-D44)</f>
        <v>0</v>
      </c>
      <c r="H44" s="81" t="s">
        <v>70</v>
      </c>
      <c r="I44" s="18">
        <v>411</v>
      </c>
      <c r="J44" s="68" t="s">
        <v>77</v>
      </c>
      <c r="K44" s="57">
        <v>1</v>
      </c>
    </row>
    <row r="45" spans="1:11" x14ac:dyDescent="0.25">
      <c r="A45" s="15">
        <v>66</v>
      </c>
      <c r="B45" s="16" t="s">
        <v>30</v>
      </c>
      <c r="C45" s="17">
        <v>235</v>
      </c>
      <c r="D45" s="17">
        <v>246</v>
      </c>
      <c r="E45" s="18">
        <f>(D45-C45)</f>
        <v>11</v>
      </c>
      <c r="F45" s="17">
        <v>247</v>
      </c>
      <c r="G45" s="18">
        <f>(F45-D45)</f>
        <v>1</v>
      </c>
      <c r="H45" s="17">
        <v>262</v>
      </c>
      <c r="I45" s="18">
        <v>15</v>
      </c>
      <c r="J45" s="77">
        <v>263</v>
      </c>
      <c r="K45" s="57">
        <v>1</v>
      </c>
    </row>
    <row r="46" spans="1:11" x14ac:dyDescent="0.25">
      <c r="A46" s="15">
        <v>67</v>
      </c>
      <c r="B46" s="66" t="s">
        <v>31</v>
      </c>
      <c r="C46" s="51">
        <v>142</v>
      </c>
      <c r="D46" s="51">
        <v>159</v>
      </c>
      <c r="E46" s="49">
        <f>(D46-C46)</f>
        <v>17</v>
      </c>
      <c r="F46" s="51">
        <v>159</v>
      </c>
      <c r="G46" s="49">
        <f>(F46-D46)</f>
        <v>0</v>
      </c>
      <c r="H46" s="51">
        <v>172</v>
      </c>
      <c r="I46" s="49">
        <v>13</v>
      </c>
      <c r="J46" s="82">
        <v>179</v>
      </c>
      <c r="K46" s="54">
        <v>7</v>
      </c>
    </row>
    <row r="47" spans="1:11" x14ac:dyDescent="0.25">
      <c r="A47" s="11"/>
      <c r="B47" s="65" t="s">
        <v>83</v>
      </c>
      <c r="C47" s="62"/>
      <c r="D47" s="62"/>
      <c r="E47" s="63">
        <f>SUM(E42:E46)</f>
        <v>79</v>
      </c>
      <c r="F47" s="63"/>
      <c r="G47" s="63">
        <f t="shared" ref="G47" si="2">SUM(G42:G46)</f>
        <v>1</v>
      </c>
      <c r="H47" s="83"/>
      <c r="I47" s="63">
        <f>SUM(I42:I46)</f>
        <v>444</v>
      </c>
      <c r="J47" s="84"/>
      <c r="K47" s="80">
        <f>SUM(K42:K46)</f>
        <v>10</v>
      </c>
    </row>
    <row r="48" spans="1:11" x14ac:dyDescent="0.25">
      <c r="A48" s="4"/>
      <c r="B48" s="4"/>
      <c r="C48" s="4"/>
      <c r="D48" s="4"/>
      <c r="E48" s="4"/>
      <c r="F48" s="4"/>
      <c r="G48" s="4"/>
      <c r="H48" s="1"/>
      <c r="I48" s="1"/>
      <c r="J48" s="1"/>
      <c r="K48" s="7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4"/>
      <c r="B55" s="5"/>
      <c r="C55" s="5"/>
      <c r="D55" s="5"/>
      <c r="E55" s="6" t="s">
        <v>79</v>
      </c>
      <c r="F55" s="4"/>
      <c r="G55" s="6" t="s">
        <v>80</v>
      </c>
      <c r="H55" s="1"/>
      <c r="I55" s="6" t="s">
        <v>80</v>
      </c>
      <c r="J55" s="1"/>
      <c r="K55" s="21" t="s">
        <v>80</v>
      </c>
    </row>
    <row r="56" spans="1:11" ht="33.75" x14ac:dyDescent="0.25">
      <c r="A56" s="7" t="s">
        <v>0</v>
      </c>
      <c r="B56" s="8" t="s">
        <v>1</v>
      </c>
      <c r="C56" s="9" t="s">
        <v>2</v>
      </c>
      <c r="D56" s="9" t="s">
        <v>46</v>
      </c>
      <c r="E56" s="92" t="s">
        <v>91</v>
      </c>
      <c r="F56" s="60" t="s">
        <v>51</v>
      </c>
      <c r="G56" s="92" t="s">
        <v>89</v>
      </c>
      <c r="H56" s="60" t="s">
        <v>84</v>
      </c>
      <c r="I56" s="92" t="s">
        <v>65</v>
      </c>
      <c r="J56" s="60" t="s">
        <v>85</v>
      </c>
      <c r="K56" s="92" t="s">
        <v>71</v>
      </c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1"/>
      <c r="B58" s="11" t="s">
        <v>32</v>
      </c>
      <c r="C58" s="28"/>
      <c r="D58" s="28"/>
      <c r="E58" s="29"/>
      <c r="F58" s="30"/>
      <c r="G58" s="29"/>
      <c r="H58" s="1"/>
      <c r="I58" s="1"/>
      <c r="J58" s="78"/>
      <c r="K58" s="71"/>
    </row>
    <row r="59" spans="1:11" x14ac:dyDescent="0.25">
      <c r="A59" s="15">
        <v>93</v>
      </c>
      <c r="B59" s="16" t="s">
        <v>36</v>
      </c>
      <c r="C59" s="17">
        <v>780</v>
      </c>
      <c r="D59" s="17">
        <v>794</v>
      </c>
      <c r="E59" s="18">
        <f t="shared" ref="E59:E64" si="3">(D59-C59)</f>
        <v>14</v>
      </c>
      <c r="F59" s="17">
        <v>817</v>
      </c>
      <c r="G59" s="18">
        <f>(F59-D59)</f>
        <v>23</v>
      </c>
      <c r="H59" s="17">
        <v>843</v>
      </c>
      <c r="I59" s="18">
        <v>26</v>
      </c>
      <c r="J59" s="77">
        <v>847</v>
      </c>
      <c r="K59" s="57">
        <v>4</v>
      </c>
    </row>
    <row r="60" spans="1:11" x14ac:dyDescent="0.25">
      <c r="A60" s="15">
        <v>73</v>
      </c>
      <c r="B60" s="16" t="s">
        <v>37</v>
      </c>
      <c r="C60" s="17">
        <v>76</v>
      </c>
      <c r="D60" s="17">
        <v>77</v>
      </c>
      <c r="E60" s="18">
        <f t="shared" si="3"/>
        <v>1</v>
      </c>
      <c r="F60" s="17">
        <v>2</v>
      </c>
      <c r="G60" s="18">
        <v>2</v>
      </c>
      <c r="H60" s="17">
        <v>2</v>
      </c>
      <c r="I60" s="18">
        <v>0</v>
      </c>
      <c r="J60" s="77">
        <v>2</v>
      </c>
      <c r="K60" s="57">
        <v>0</v>
      </c>
    </row>
    <row r="61" spans="1:11" x14ac:dyDescent="0.25">
      <c r="A61" s="15">
        <v>112</v>
      </c>
      <c r="B61" s="16" t="s">
        <v>38</v>
      </c>
      <c r="C61" s="17">
        <v>268</v>
      </c>
      <c r="D61" s="17">
        <v>288</v>
      </c>
      <c r="E61" s="18">
        <f t="shared" si="3"/>
        <v>20</v>
      </c>
      <c r="F61" s="17">
        <v>11</v>
      </c>
      <c r="G61" s="18">
        <v>11</v>
      </c>
      <c r="H61" s="17">
        <v>23</v>
      </c>
      <c r="I61" s="18">
        <v>12</v>
      </c>
      <c r="J61" s="77">
        <v>25</v>
      </c>
      <c r="K61" s="57">
        <v>2</v>
      </c>
    </row>
    <row r="62" spans="1:11" x14ac:dyDescent="0.25">
      <c r="A62" s="15">
        <v>77</v>
      </c>
      <c r="B62" s="16" t="s">
        <v>50</v>
      </c>
      <c r="C62" s="17">
        <v>1385</v>
      </c>
      <c r="D62" s="17">
        <v>1457</v>
      </c>
      <c r="E62" s="18">
        <f t="shared" si="3"/>
        <v>72</v>
      </c>
      <c r="F62" s="17">
        <v>1465</v>
      </c>
      <c r="G62" s="18">
        <f>(F62-D62)</f>
        <v>8</v>
      </c>
      <c r="H62" s="17">
        <v>1516</v>
      </c>
      <c r="I62" s="18">
        <v>51</v>
      </c>
      <c r="J62" s="77">
        <v>1544</v>
      </c>
      <c r="K62" s="57">
        <v>28</v>
      </c>
    </row>
    <row r="63" spans="1:11" x14ac:dyDescent="0.25">
      <c r="A63" s="15">
        <v>94</v>
      </c>
      <c r="B63" s="16" t="s">
        <v>43</v>
      </c>
      <c r="C63" s="17">
        <v>558</v>
      </c>
      <c r="D63" s="17">
        <v>574</v>
      </c>
      <c r="E63" s="18">
        <f t="shared" si="3"/>
        <v>16</v>
      </c>
      <c r="F63" s="17">
        <v>575</v>
      </c>
      <c r="G63" s="18">
        <f>(F63-D63)</f>
        <v>1</v>
      </c>
      <c r="H63" s="17">
        <v>591</v>
      </c>
      <c r="I63" s="18">
        <v>16</v>
      </c>
      <c r="J63" s="68" t="s">
        <v>73</v>
      </c>
      <c r="K63" s="57">
        <v>0</v>
      </c>
    </row>
    <row r="64" spans="1:11" x14ac:dyDescent="0.25">
      <c r="A64" s="15">
        <v>62</v>
      </c>
      <c r="B64" s="16" t="s">
        <v>45</v>
      </c>
      <c r="C64" s="17">
        <v>1</v>
      </c>
      <c r="D64" s="17">
        <v>4</v>
      </c>
      <c r="E64" s="18">
        <f t="shared" si="3"/>
        <v>3</v>
      </c>
      <c r="F64" s="17">
        <v>4</v>
      </c>
      <c r="G64" s="18">
        <f>(F64-D64)</f>
        <v>0</v>
      </c>
      <c r="H64" s="17">
        <v>3</v>
      </c>
      <c r="I64" s="18">
        <v>1</v>
      </c>
      <c r="J64" s="77">
        <v>4</v>
      </c>
      <c r="K64" s="57">
        <v>1</v>
      </c>
    </row>
    <row r="65" spans="1:11" x14ac:dyDescent="0.25">
      <c r="A65" s="4"/>
      <c r="B65" s="4"/>
      <c r="C65" s="4"/>
      <c r="D65" s="4"/>
      <c r="E65" s="4"/>
      <c r="F65" s="4"/>
      <c r="G65" s="4"/>
      <c r="H65" s="1"/>
      <c r="I65" s="1"/>
      <c r="J65" s="78"/>
      <c r="K65" s="71">
        <f>SUM(K59:K64)</f>
        <v>35</v>
      </c>
    </row>
    <row r="66" spans="1:11" x14ac:dyDescent="0.25">
      <c r="A66" s="15">
        <v>56</v>
      </c>
      <c r="B66" s="16" t="s">
        <v>53</v>
      </c>
      <c r="C66" s="17">
        <v>0</v>
      </c>
      <c r="D66" s="17">
        <v>0</v>
      </c>
      <c r="E66" s="18">
        <f>(D66-C66)</f>
        <v>0</v>
      </c>
      <c r="F66" s="17">
        <v>0</v>
      </c>
      <c r="G66" s="18">
        <v>0</v>
      </c>
      <c r="H66" s="17">
        <v>0</v>
      </c>
      <c r="I66" s="18">
        <v>0</v>
      </c>
      <c r="J66" s="77">
        <v>0</v>
      </c>
      <c r="K66" s="57">
        <v>0</v>
      </c>
    </row>
    <row r="67" spans="1:11" x14ac:dyDescent="0.25">
      <c r="A67" s="15">
        <v>58</v>
      </c>
      <c r="B67" s="16" t="s">
        <v>48</v>
      </c>
      <c r="C67" s="17">
        <v>33</v>
      </c>
      <c r="D67" s="17">
        <v>34</v>
      </c>
      <c r="E67" s="18">
        <f>(D67-C67)</f>
        <v>1</v>
      </c>
      <c r="F67" s="17">
        <v>0</v>
      </c>
      <c r="G67" s="18">
        <v>1</v>
      </c>
      <c r="H67" s="17">
        <v>33</v>
      </c>
      <c r="I67" s="18">
        <v>0</v>
      </c>
      <c r="J67" s="77">
        <v>33</v>
      </c>
      <c r="K67" s="57">
        <v>0</v>
      </c>
    </row>
    <row r="68" spans="1:11" x14ac:dyDescent="0.25">
      <c r="A68" s="15">
        <v>61</v>
      </c>
      <c r="B68" s="16" t="s">
        <v>52</v>
      </c>
      <c r="C68" s="17">
        <v>230</v>
      </c>
      <c r="D68" s="17">
        <v>234</v>
      </c>
      <c r="E68" s="18">
        <f>(D68-C68)</f>
        <v>4</v>
      </c>
      <c r="F68" s="17">
        <v>4</v>
      </c>
      <c r="G68" s="18">
        <v>4</v>
      </c>
      <c r="H68" s="17">
        <v>238</v>
      </c>
      <c r="I68" s="18">
        <v>4</v>
      </c>
      <c r="J68" s="77">
        <v>239</v>
      </c>
      <c r="K68" s="57">
        <v>1</v>
      </c>
    </row>
    <row r="69" spans="1:11" x14ac:dyDescent="0.25">
      <c r="A69" s="4"/>
      <c r="B69" s="4"/>
      <c r="C69" s="4"/>
      <c r="D69" s="4"/>
      <c r="E69" s="4"/>
      <c r="F69" s="4"/>
      <c r="G69" s="4"/>
      <c r="H69" s="1"/>
      <c r="I69" s="21"/>
      <c r="J69" s="78"/>
      <c r="K69" s="71">
        <f>SUM(K66:K68)</f>
        <v>1</v>
      </c>
    </row>
    <row r="70" spans="1:11" x14ac:dyDescent="0.25">
      <c r="A70" s="24">
        <v>57</v>
      </c>
      <c r="B70" s="25" t="s">
        <v>33</v>
      </c>
      <c r="C70" s="26">
        <v>358</v>
      </c>
      <c r="D70" s="26">
        <v>363</v>
      </c>
      <c r="E70" s="27">
        <f t="shared" ref="E70:E75" si="4">(D70-C70)</f>
        <v>5</v>
      </c>
      <c r="F70" s="26">
        <v>363</v>
      </c>
      <c r="G70" s="27">
        <f>(F70-D70)</f>
        <v>0</v>
      </c>
      <c r="H70" s="26">
        <v>368</v>
      </c>
      <c r="I70" s="18">
        <v>5</v>
      </c>
      <c r="J70" s="77">
        <v>368</v>
      </c>
      <c r="K70" s="57">
        <v>0</v>
      </c>
    </row>
    <row r="71" spans="1:11" x14ac:dyDescent="0.25">
      <c r="A71" s="24">
        <v>60</v>
      </c>
      <c r="B71" s="25" t="s">
        <v>34</v>
      </c>
      <c r="C71" s="26">
        <v>2</v>
      </c>
      <c r="D71" s="26">
        <v>4</v>
      </c>
      <c r="E71" s="27">
        <f t="shared" si="4"/>
        <v>2</v>
      </c>
      <c r="F71" s="26">
        <v>4</v>
      </c>
      <c r="G71" s="27">
        <f>(F71-D71)</f>
        <v>0</v>
      </c>
      <c r="H71" s="26">
        <v>5</v>
      </c>
      <c r="I71" s="18">
        <v>1</v>
      </c>
      <c r="J71" s="77">
        <v>5</v>
      </c>
      <c r="K71" s="57">
        <v>0</v>
      </c>
    </row>
    <row r="72" spans="1:11" x14ac:dyDescent="0.25">
      <c r="A72" s="24">
        <v>105</v>
      </c>
      <c r="B72" s="25" t="s">
        <v>47</v>
      </c>
      <c r="C72" s="26">
        <v>211</v>
      </c>
      <c r="D72" s="26">
        <v>211</v>
      </c>
      <c r="E72" s="27">
        <f t="shared" si="4"/>
        <v>0</v>
      </c>
      <c r="F72" s="26">
        <v>211</v>
      </c>
      <c r="G72" s="27">
        <f>(F72-D72)</f>
        <v>0</v>
      </c>
      <c r="H72" s="26">
        <v>216</v>
      </c>
      <c r="I72" s="18">
        <v>5</v>
      </c>
      <c r="J72" s="77">
        <v>217</v>
      </c>
      <c r="K72" s="57">
        <v>1</v>
      </c>
    </row>
    <row r="73" spans="1:11" x14ac:dyDescent="0.25">
      <c r="A73" s="24">
        <v>59</v>
      </c>
      <c r="B73" s="25" t="s">
        <v>35</v>
      </c>
      <c r="C73" s="26">
        <v>186</v>
      </c>
      <c r="D73" s="26">
        <v>188</v>
      </c>
      <c r="E73" s="27">
        <f t="shared" si="4"/>
        <v>2</v>
      </c>
      <c r="F73" s="26">
        <v>188</v>
      </c>
      <c r="G73" s="27">
        <f>(F73-D73)</f>
        <v>0</v>
      </c>
      <c r="H73" s="26">
        <v>189</v>
      </c>
      <c r="I73" s="18">
        <v>1</v>
      </c>
      <c r="J73" s="77">
        <v>189</v>
      </c>
      <c r="K73" s="57">
        <v>0</v>
      </c>
    </row>
    <row r="74" spans="1:11" x14ac:dyDescent="0.25">
      <c r="A74" s="24">
        <v>68</v>
      </c>
      <c r="B74" s="25" t="s">
        <v>49</v>
      </c>
      <c r="C74" s="26">
        <v>158</v>
      </c>
      <c r="D74" s="26">
        <v>159</v>
      </c>
      <c r="E74" s="27">
        <f t="shared" si="4"/>
        <v>1</v>
      </c>
      <c r="F74" s="26">
        <v>159</v>
      </c>
      <c r="G74" s="27">
        <v>1</v>
      </c>
      <c r="H74" s="26">
        <v>194</v>
      </c>
      <c r="I74" s="18">
        <v>36</v>
      </c>
      <c r="J74" s="77">
        <v>207</v>
      </c>
      <c r="K74" s="57">
        <v>12</v>
      </c>
    </row>
    <row r="75" spans="1:11" x14ac:dyDescent="0.25">
      <c r="A75" s="24">
        <v>38</v>
      </c>
      <c r="B75" s="25" t="s">
        <v>42</v>
      </c>
      <c r="C75" s="26">
        <v>70</v>
      </c>
      <c r="D75" s="26">
        <v>82</v>
      </c>
      <c r="E75" s="27">
        <f t="shared" si="4"/>
        <v>12</v>
      </c>
      <c r="F75" s="26">
        <v>84</v>
      </c>
      <c r="G75" s="27">
        <f>(F75-D75)</f>
        <v>2</v>
      </c>
      <c r="H75" s="26">
        <v>100</v>
      </c>
      <c r="I75" s="18">
        <v>16</v>
      </c>
      <c r="J75" s="77">
        <v>101</v>
      </c>
      <c r="K75" s="57">
        <v>1</v>
      </c>
    </row>
    <row r="76" spans="1:11" x14ac:dyDescent="0.25">
      <c r="A76" s="24">
        <v>55</v>
      </c>
      <c r="B76" s="25" t="s">
        <v>39</v>
      </c>
      <c r="C76" s="26">
        <v>160</v>
      </c>
      <c r="D76" s="26">
        <v>159</v>
      </c>
      <c r="E76" s="27">
        <v>0</v>
      </c>
      <c r="F76" s="26">
        <v>159</v>
      </c>
      <c r="G76" s="27">
        <f>(F76-D76)</f>
        <v>0</v>
      </c>
      <c r="H76" s="26">
        <v>160</v>
      </c>
      <c r="I76" s="18">
        <v>1</v>
      </c>
      <c r="J76" s="77">
        <v>160</v>
      </c>
      <c r="K76" s="57">
        <v>0</v>
      </c>
    </row>
    <row r="77" spans="1:11" x14ac:dyDescent="0.25">
      <c r="A77" s="32">
        <v>54</v>
      </c>
      <c r="B77" s="25" t="s">
        <v>44</v>
      </c>
      <c r="C77" s="26">
        <v>393</v>
      </c>
      <c r="D77" s="26">
        <v>410</v>
      </c>
      <c r="E77" s="27">
        <f>(D77-C77)</f>
        <v>17</v>
      </c>
      <c r="F77" s="26">
        <v>414</v>
      </c>
      <c r="G77" s="27">
        <f>(F77-D77)</f>
        <v>4</v>
      </c>
      <c r="H77" s="26">
        <v>432</v>
      </c>
      <c r="I77" s="18">
        <v>19</v>
      </c>
      <c r="J77" s="77">
        <v>436</v>
      </c>
      <c r="K77" s="57">
        <v>4</v>
      </c>
    </row>
    <row r="78" spans="1:11" x14ac:dyDescent="0.25">
      <c r="A78" s="24">
        <v>87</v>
      </c>
      <c r="B78" s="25" t="s">
        <v>40</v>
      </c>
      <c r="C78" s="26">
        <v>113</v>
      </c>
      <c r="D78" s="26">
        <v>113</v>
      </c>
      <c r="E78" s="27">
        <f>(D78-C78)</f>
        <v>0</v>
      </c>
      <c r="F78" s="26">
        <v>114</v>
      </c>
      <c r="G78" s="27">
        <f>(F78-D78)</f>
        <v>1</v>
      </c>
      <c r="H78" s="26">
        <v>114.5</v>
      </c>
      <c r="I78" s="18">
        <v>1</v>
      </c>
      <c r="J78" s="77">
        <v>116</v>
      </c>
      <c r="K78" s="57">
        <v>1</v>
      </c>
    </row>
    <row r="79" spans="1:11" x14ac:dyDescent="0.25">
      <c r="A79" s="4"/>
      <c r="B79" s="4"/>
      <c r="C79" s="4"/>
      <c r="D79" s="4"/>
      <c r="E79" s="4"/>
      <c r="F79" s="4"/>
      <c r="G79" s="4"/>
      <c r="H79" s="1"/>
      <c r="I79" s="1"/>
      <c r="J79" s="78"/>
      <c r="K79" s="71">
        <f>SUM(K70:K78)</f>
        <v>19</v>
      </c>
    </row>
    <row r="80" spans="1:11" x14ac:dyDescent="0.25">
      <c r="A80" s="24">
        <v>118</v>
      </c>
      <c r="B80" s="33" t="s">
        <v>41</v>
      </c>
      <c r="C80" s="26">
        <v>1245</v>
      </c>
      <c r="D80" s="26">
        <v>1380</v>
      </c>
      <c r="E80" s="27">
        <v>170</v>
      </c>
      <c r="F80" s="26">
        <v>1429</v>
      </c>
      <c r="G80" s="27">
        <f>(F80-D80)</f>
        <v>49</v>
      </c>
      <c r="H80" s="26">
        <v>1481</v>
      </c>
      <c r="I80" s="70">
        <v>52</v>
      </c>
      <c r="J80" s="85">
        <v>1557</v>
      </c>
      <c r="K80" s="70">
        <v>76</v>
      </c>
    </row>
    <row r="81" spans="1:11" x14ac:dyDescent="0.25">
      <c r="A81" s="89">
        <v>199</v>
      </c>
      <c r="B81" s="90" t="s">
        <v>88</v>
      </c>
      <c r="C81" s="91">
        <v>0</v>
      </c>
      <c r="D81" s="91">
        <v>0</v>
      </c>
      <c r="E81" s="70">
        <f>(D81-C81)</f>
        <v>0</v>
      </c>
      <c r="F81" s="91">
        <v>0</v>
      </c>
      <c r="G81" s="70">
        <v>0</v>
      </c>
      <c r="H81" s="91">
        <v>0</v>
      </c>
      <c r="I81" s="70">
        <v>0</v>
      </c>
      <c r="J81" s="85">
        <v>0</v>
      </c>
      <c r="K81" s="70">
        <v>0</v>
      </c>
    </row>
    <row r="82" spans="1:11" x14ac:dyDescent="0.25">
      <c r="A82" s="34"/>
      <c r="B82" s="61" t="s">
        <v>86</v>
      </c>
      <c r="C82" s="61"/>
      <c r="D82" s="61"/>
      <c r="E82" s="67">
        <f>SUM(E59:E81)</f>
        <v>340</v>
      </c>
      <c r="F82" s="67"/>
      <c r="G82" s="67">
        <f t="shared" ref="G82" si="5">SUM(G59:G81)</f>
        <v>107</v>
      </c>
      <c r="H82" s="80"/>
      <c r="I82" s="74">
        <f>SUM(I59:I81)</f>
        <v>247</v>
      </c>
      <c r="J82" s="74"/>
      <c r="K82" s="74">
        <f>(K65+K69+K79+K80)</f>
        <v>131</v>
      </c>
    </row>
    <row r="83" spans="1:11" x14ac:dyDescent="0.25">
      <c r="A83" s="4"/>
      <c r="B83" s="4"/>
      <c r="C83" s="4"/>
      <c r="D83" s="4"/>
      <c r="E83" s="4"/>
      <c r="F83" s="4"/>
      <c r="G83" s="4"/>
      <c r="H83" s="1"/>
      <c r="I83" s="1"/>
      <c r="J83" s="1"/>
      <c r="K83" s="71"/>
    </row>
    <row r="84" spans="1:11" x14ac:dyDescent="0.25">
      <c r="A84" s="4"/>
      <c r="B84" s="4"/>
      <c r="C84" s="4"/>
      <c r="D84" s="4"/>
      <c r="E84" s="6" t="s">
        <v>79</v>
      </c>
      <c r="F84" s="4"/>
      <c r="G84" s="6" t="s">
        <v>80</v>
      </c>
      <c r="H84" s="1"/>
      <c r="I84" s="6" t="s">
        <v>80</v>
      </c>
      <c r="J84" s="1"/>
      <c r="K84" s="6" t="s">
        <v>80</v>
      </c>
    </row>
    <row r="85" spans="1:11" x14ac:dyDescent="0.25">
      <c r="A85" s="35" t="s">
        <v>78</v>
      </c>
      <c r="B85" s="36"/>
      <c r="C85" s="36"/>
      <c r="D85" s="36"/>
      <c r="E85" s="86">
        <f>(E82+E47+E39+E12)</f>
        <v>885</v>
      </c>
      <c r="F85" s="86"/>
      <c r="G85" s="86">
        <f>(G82+G47+G39+G12)</f>
        <v>193</v>
      </c>
      <c r="H85" s="86"/>
      <c r="I85" s="86">
        <f>(I82+I47+I39+I12)</f>
        <v>994</v>
      </c>
      <c r="J85" s="86"/>
      <c r="K85" s="87">
        <f>(K12+K18+K20+K23+K27+K33+K34+K38+K36+K47+K82)</f>
        <v>277</v>
      </c>
    </row>
    <row r="86" spans="1:11" x14ac:dyDescent="0.25">
      <c r="A86" s="4"/>
      <c r="B86" s="5"/>
      <c r="C86" s="5"/>
      <c r="D86" s="5"/>
      <c r="E86" s="11"/>
      <c r="F86" s="11"/>
      <c r="G86" s="11"/>
      <c r="H86" s="93"/>
      <c r="I86" s="1"/>
      <c r="J86" s="1"/>
      <c r="K86" s="7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94" t="s">
        <v>87</v>
      </c>
      <c r="J87" s="93"/>
      <c r="K87" s="95">
        <v>277</v>
      </c>
    </row>
    <row r="88" spans="1:11" x14ac:dyDescent="0.25">
      <c r="A88" s="4"/>
      <c r="B88" s="4"/>
      <c r="C88" s="4"/>
      <c r="D88" s="4"/>
      <c r="E88" s="4"/>
      <c r="F88" s="4"/>
      <c r="G88" s="4"/>
      <c r="H88" s="1"/>
      <c r="I88" s="1"/>
      <c r="J88" s="1"/>
      <c r="K88" s="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10_2021</vt:lpstr>
      <vt:lpstr>2022_10 zápisy ke zveřejnění </vt:lpstr>
      <vt:lpstr>2020_10 zápisy ke zveř.</vt:lpstr>
      <vt:lpstr>2020_10 zápisy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UCETNI</cp:lastModifiedBy>
  <cp:lastPrinted>2022-11-14T12:59:46Z</cp:lastPrinted>
  <dcterms:created xsi:type="dcterms:W3CDTF">2019-05-29T06:04:40Z</dcterms:created>
  <dcterms:modified xsi:type="dcterms:W3CDTF">2022-11-14T12:59:47Z</dcterms:modified>
</cp:coreProperties>
</file>